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465\"/>
    </mc:Choice>
  </mc:AlternateContent>
  <xr:revisionPtr revIDLastSave="1" documentId="8_{1EA12525-D5E7-4B1D-9575-69B698EADB80}" xr6:coauthVersionLast="46" xr6:coauthVersionMax="46" xr10:uidLastSave="{FB70A0A1-6027-4C9F-8656-9556A1D15DF1}"/>
  <bookViews>
    <workbookView xWindow="90" yWindow="135" windowWidth="16260" windowHeight="5790" xr2:uid="{00000000-000D-0000-FFFF-FFFF00000000}"/>
  </bookViews>
  <sheets>
    <sheet name="Projects" sheetId="17" r:id="rId1"/>
    <sheet name="SOLD-Pending" sheetId="16" r:id="rId2"/>
    <sheet name="off market" sheetId="18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0" i="16" l="1"/>
  <c r="Q220" i="16"/>
  <c r="P219" i="16"/>
  <c r="Q219" i="16"/>
  <c r="J218" i="16"/>
  <c r="P87" i="18"/>
  <c r="Q87" i="18"/>
  <c r="O87" i="18"/>
  <c r="P86" i="18"/>
  <c r="Q86" i="18"/>
  <c r="O86" i="18"/>
  <c r="P82" i="18"/>
  <c r="Q82" i="18"/>
  <c r="O82" i="18"/>
  <c r="O217" i="16"/>
  <c r="P217" i="16"/>
  <c r="Q217" i="16"/>
  <c r="O215" i="16"/>
  <c r="P215" i="16"/>
  <c r="Q215" i="16"/>
  <c r="O214" i="16"/>
  <c r="P214" i="16"/>
  <c r="Q214" i="16"/>
  <c r="P213" i="16"/>
  <c r="Q213" i="16"/>
  <c r="O213" i="16"/>
  <c r="P209" i="16"/>
  <c r="Q209" i="16"/>
  <c r="O209" i="16"/>
  <c r="P208" i="16"/>
  <c r="Q208" i="16"/>
  <c r="O208" i="16"/>
  <c r="P207" i="16"/>
  <c r="Q207" i="16"/>
  <c r="O207" i="16"/>
  <c r="P81" i="18"/>
  <c r="Q81" i="18"/>
  <c r="O81" i="18"/>
  <c r="O206" i="16"/>
  <c r="P206" i="16"/>
  <c r="Q206" i="16"/>
  <c r="O80" i="18"/>
  <c r="P80" i="18"/>
  <c r="Q80" i="18"/>
  <c r="O76" i="18"/>
  <c r="P76" i="18"/>
  <c r="Q76" i="18"/>
  <c r="O75" i="18"/>
  <c r="P75" i="18"/>
  <c r="Q75" i="18"/>
  <c r="O202" i="16"/>
  <c r="P202" i="16"/>
  <c r="Q202" i="16"/>
  <c r="O201" i="16"/>
  <c r="P201" i="16"/>
  <c r="Q201" i="16"/>
  <c r="O199" i="16"/>
  <c r="P199" i="16"/>
  <c r="Q199" i="16"/>
  <c r="O200" i="16"/>
  <c r="P200" i="16"/>
  <c r="Q200" i="16"/>
  <c r="O197" i="16"/>
  <c r="P197" i="16"/>
  <c r="Q197" i="16"/>
  <c r="O71" i="18"/>
  <c r="P71" i="18"/>
  <c r="Q71" i="18"/>
  <c r="O195" i="16"/>
  <c r="P195" i="16"/>
  <c r="Q195" i="16"/>
  <c r="O196" i="16"/>
  <c r="P196" i="16"/>
  <c r="Q196" i="16"/>
  <c r="O194" i="16"/>
  <c r="P194" i="16"/>
  <c r="Q194" i="16"/>
  <c r="N193" i="16"/>
  <c r="P193" i="16"/>
  <c r="O68" i="18"/>
  <c r="P68" i="18"/>
  <c r="Q68" i="18"/>
  <c r="O69" i="18"/>
  <c r="P69" i="18"/>
  <c r="Q69" i="18"/>
  <c r="P66" i="18"/>
  <c r="Q66" i="18"/>
  <c r="O66" i="18"/>
  <c r="O64" i="18"/>
  <c r="P64" i="18"/>
  <c r="Q64" i="18"/>
  <c r="O190" i="16"/>
  <c r="P190" i="16"/>
  <c r="Q190" i="16"/>
  <c r="P189" i="16"/>
  <c r="Q189" i="16"/>
  <c r="O189" i="16"/>
  <c r="O188" i="16"/>
  <c r="P188" i="16"/>
  <c r="Q188" i="16"/>
  <c r="O186" i="16"/>
  <c r="P186" i="16"/>
  <c r="Q186" i="16"/>
  <c r="O59" i="18"/>
  <c r="P59" i="18"/>
  <c r="Q59" i="18"/>
  <c r="O185" i="16"/>
  <c r="P185" i="16"/>
  <c r="Q185" i="16"/>
  <c r="O58" i="18"/>
  <c r="P58" i="18"/>
  <c r="Q58" i="18"/>
  <c r="P182" i="16"/>
  <c r="Q182" i="16"/>
  <c r="O182" i="16"/>
  <c r="P181" i="16"/>
  <c r="Q181" i="16"/>
  <c r="O181" i="16"/>
  <c r="O177" i="16"/>
  <c r="P177" i="16"/>
  <c r="Q177" i="16"/>
  <c r="O176" i="16"/>
  <c r="P176" i="16"/>
  <c r="Q176" i="16"/>
  <c r="O56" i="18"/>
  <c r="P56" i="18"/>
  <c r="Q56" i="18"/>
  <c r="O55" i="18"/>
  <c r="P55" i="18"/>
  <c r="Q55" i="18"/>
  <c r="O175" i="16"/>
  <c r="P175" i="16"/>
  <c r="Q175" i="16"/>
  <c r="O174" i="16"/>
  <c r="P174" i="16"/>
  <c r="Q174" i="16"/>
  <c r="O53" i="18"/>
  <c r="P53" i="18"/>
  <c r="Q53" i="18"/>
  <c r="O173" i="16"/>
  <c r="P173" i="16"/>
  <c r="Q173" i="16"/>
  <c r="O172" i="16"/>
  <c r="P172" i="16"/>
  <c r="Q172" i="16"/>
  <c r="O171" i="16"/>
  <c r="P171" i="16"/>
  <c r="Q171" i="16"/>
  <c r="O170" i="16"/>
  <c r="P170" i="16"/>
  <c r="Q170" i="16"/>
  <c r="O50" i="18"/>
  <c r="P50" i="18"/>
  <c r="Q50" i="18"/>
  <c r="O167" i="16"/>
  <c r="P167" i="16"/>
  <c r="Q167" i="16"/>
  <c r="O166" i="16"/>
  <c r="P166" i="16"/>
  <c r="Q166" i="16"/>
  <c r="O165" i="16"/>
  <c r="P165" i="16"/>
  <c r="Q165" i="16"/>
  <c r="O47" i="18"/>
  <c r="P47" i="18"/>
  <c r="Q47" i="18"/>
  <c r="O163" i="16"/>
  <c r="P163" i="16"/>
  <c r="Q163" i="16"/>
  <c r="O162" i="16"/>
  <c r="P162" i="16"/>
  <c r="Q162" i="16"/>
  <c r="O161" i="16"/>
  <c r="P161" i="16"/>
  <c r="Q161" i="16"/>
  <c r="O160" i="16"/>
  <c r="P160" i="16"/>
  <c r="Q160" i="16"/>
  <c r="O159" i="16"/>
  <c r="P159" i="16"/>
  <c r="Q159" i="16"/>
  <c r="O158" i="16"/>
  <c r="P158" i="16"/>
  <c r="Q158" i="16"/>
  <c r="O39" i="18"/>
  <c r="P39" i="18"/>
  <c r="Q39" i="18"/>
  <c r="O156" i="16"/>
  <c r="P156" i="16"/>
  <c r="Q156" i="16"/>
  <c r="O38" i="18"/>
  <c r="P38" i="18"/>
  <c r="Q38" i="18"/>
  <c r="O155" i="16"/>
  <c r="P155" i="16"/>
  <c r="Q155" i="16"/>
  <c r="O153" i="16"/>
  <c r="P153" i="16"/>
  <c r="Q153" i="16"/>
  <c r="O152" i="16"/>
  <c r="P152" i="16"/>
  <c r="Q152" i="16"/>
  <c r="P37" i="18"/>
  <c r="Q37" i="18"/>
  <c r="O35" i="18"/>
  <c r="P35" i="18"/>
  <c r="Q35" i="18"/>
  <c r="O34" i="18"/>
  <c r="P34" i="18"/>
  <c r="Q34" i="18"/>
  <c r="H33" i="18"/>
  <c r="J33" i="18"/>
  <c r="O32" i="18"/>
  <c r="P32" i="18"/>
  <c r="Q32" i="18"/>
  <c r="O150" i="16"/>
  <c r="P150" i="16"/>
  <c r="Q150" i="16"/>
  <c r="O151" i="16"/>
  <c r="P151" i="16"/>
  <c r="Q151" i="16"/>
  <c r="O149" i="16"/>
  <c r="P149" i="16"/>
  <c r="Q149" i="16"/>
  <c r="O26" i="18"/>
  <c r="P26" i="18"/>
  <c r="Q26" i="18"/>
  <c r="O25" i="18"/>
  <c r="P25" i="18"/>
  <c r="Q25" i="18"/>
  <c r="O24" i="18"/>
  <c r="P24" i="18"/>
  <c r="Q24" i="18"/>
  <c r="P22" i="18"/>
  <c r="Q22" i="18"/>
  <c r="P21" i="18"/>
  <c r="Q21" i="18"/>
  <c r="O21" i="18"/>
  <c r="O19" i="18"/>
  <c r="P19" i="18"/>
  <c r="Q19" i="18"/>
  <c r="P18" i="18"/>
  <c r="Q18" i="18"/>
  <c r="O18" i="18"/>
  <c r="O17" i="18"/>
  <c r="P17" i="18"/>
  <c r="Q17" i="18"/>
  <c r="O146" i="16"/>
  <c r="P146" i="16"/>
  <c r="Q146" i="16"/>
  <c r="P13" i="18"/>
  <c r="Q13" i="18"/>
  <c r="O13" i="18"/>
  <c r="O143" i="16"/>
  <c r="P143" i="16"/>
  <c r="Q143" i="16"/>
  <c r="O142" i="16"/>
  <c r="P142" i="16"/>
  <c r="Q142" i="16"/>
  <c r="P11" i="18"/>
  <c r="Q11" i="18"/>
  <c r="O11" i="18"/>
  <c r="O141" i="16"/>
  <c r="P141" i="16"/>
  <c r="Q141" i="16"/>
  <c r="P9" i="18"/>
  <c r="Q9" i="18"/>
  <c r="O9" i="18"/>
  <c r="J9" i="18"/>
  <c r="O139" i="16"/>
  <c r="P139" i="16"/>
  <c r="Q139" i="16"/>
  <c r="O138" i="16"/>
  <c r="P138" i="16"/>
  <c r="Q138" i="16"/>
  <c r="O136" i="16"/>
  <c r="P136" i="16"/>
  <c r="Q136" i="16"/>
  <c r="O133" i="16"/>
  <c r="P133" i="16"/>
  <c r="Q133" i="16"/>
  <c r="O132" i="16"/>
  <c r="P132" i="16"/>
  <c r="Q132" i="16"/>
  <c r="O131" i="16"/>
  <c r="P131" i="16"/>
  <c r="Q131" i="16"/>
  <c r="P130" i="16"/>
  <c r="Q130" i="16"/>
  <c r="O130" i="16"/>
  <c r="O129" i="16"/>
  <c r="P129" i="16"/>
  <c r="Q129" i="16"/>
  <c r="O126" i="16"/>
  <c r="P126" i="16"/>
  <c r="Q126" i="16"/>
  <c r="O125" i="16"/>
  <c r="P125" i="16"/>
  <c r="Q125" i="16"/>
  <c r="P124" i="16"/>
  <c r="Q124" i="16"/>
  <c r="O122" i="16"/>
  <c r="P122" i="16"/>
  <c r="Q122" i="16"/>
  <c r="O121" i="16"/>
  <c r="P121" i="16"/>
  <c r="Q121" i="16"/>
  <c r="O120" i="16"/>
  <c r="P120" i="16"/>
  <c r="Q120" i="16"/>
  <c r="O119" i="16"/>
  <c r="P119" i="16"/>
  <c r="Q119" i="16"/>
  <c r="O118" i="16"/>
  <c r="P118" i="16"/>
  <c r="Q118" i="16"/>
  <c r="O116" i="16"/>
  <c r="P116" i="16"/>
  <c r="Q116" i="16"/>
  <c r="O115" i="16"/>
  <c r="P115" i="16"/>
  <c r="Q115" i="16"/>
  <c r="O114" i="16"/>
  <c r="P114" i="16"/>
  <c r="Q114" i="16"/>
  <c r="O112" i="16"/>
  <c r="P112" i="16"/>
  <c r="Q112" i="16"/>
  <c r="O111" i="16"/>
  <c r="P111" i="16"/>
  <c r="Q111" i="16"/>
  <c r="O110" i="16"/>
  <c r="P110" i="16"/>
  <c r="Q110" i="16"/>
  <c r="O109" i="16"/>
  <c r="P109" i="16"/>
  <c r="Q109" i="16"/>
  <c r="O108" i="16"/>
  <c r="P108" i="16"/>
  <c r="Q108" i="16"/>
  <c r="O107" i="16"/>
  <c r="P107" i="16"/>
  <c r="Q107" i="16"/>
  <c r="O106" i="16"/>
  <c r="P106" i="16"/>
  <c r="Q106" i="16"/>
  <c r="O105" i="16"/>
  <c r="P105" i="16"/>
  <c r="Q105" i="16"/>
  <c r="O104" i="16"/>
  <c r="P104" i="16"/>
  <c r="Q104" i="16"/>
  <c r="O103" i="16"/>
  <c r="P103" i="16"/>
  <c r="Q103" i="16"/>
  <c r="O102" i="16"/>
  <c r="P102" i="16"/>
  <c r="Q102" i="16"/>
  <c r="O101" i="16"/>
  <c r="P101" i="16"/>
  <c r="Q101" i="16"/>
  <c r="O100" i="16"/>
  <c r="P100" i="16"/>
  <c r="Q100" i="16"/>
  <c r="O99" i="16"/>
  <c r="P99" i="16"/>
  <c r="Q99" i="16"/>
  <c r="O98" i="16"/>
  <c r="P98" i="16"/>
  <c r="Q98" i="16"/>
  <c r="O97" i="16"/>
  <c r="P97" i="16"/>
  <c r="Q97" i="16"/>
  <c r="O96" i="16"/>
  <c r="P96" i="16"/>
  <c r="Q96" i="16"/>
  <c r="O94" i="16"/>
  <c r="P94" i="16"/>
  <c r="Q94" i="16"/>
  <c r="O93" i="16"/>
  <c r="P93" i="16"/>
  <c r="Q93" i="16"/>
  <c r="O91" i="16"/>
  <c r="P91" i="16"/>
  <c r="Q91" i="16"/>
  <c r="O90" i="16"/>
  <c r="P90" i="16"/>
  <c r="Q90" i="16"/>
  <c r="O83" i="16"/>
  <c r="P83" i="16"/>
  <c r="Q83" i="16"/>
  <c r="P89" i="16"/>
  <c r="Q89" i="16"/>
  <c r="O87" i="16"/>
  <c r="P87" i="16"/>
  <c r="Q87" i="16"/>
  <c r="P86" i="16"/>
  <c r="Q86" i="16"/>
  <c r="O86" i="16"/>
  <c r="N85" i="16"/>
  <c r="P85" i="16"/>
  <c r="Q85" i="16"/>
  <c r="O84" i="16"/>
  <c r="P84" i="16"/>
  <c r="Q84" i="16"/>
  <c r="O81" i="16"/>
  <c r="P81" i="16"/>
  <c r="Q81" i="16"/>
  <c r="O80" i="16"/>
  <c r="P80" i="16"/>
  <c r="Q80" i="16"/>
  <c r="O79" i="16"/>
  <c r="P79" i="16"/>
  <c r="Q79" i="16"/>
  <c r="O78" i="16"/>
  <c r="P78" i="16"/>
  <c r="Q78" i="16"/>
  <c r="O77" i="16"/>
  <c r="P77" i="16"/>
  <c r="Q77" i="16"/>
  <c r="O76" i="16"/>
  <c r="P76" i="16"/>
  <c r="Q76" i="16"/>
  <c r="O74" i="16"/>
  <c r="P74" i="16"/>
  <c r="Q74" i="16"/>
  <c r="O72" i="16"/>
  <c r="P72" i="16"/>
  <c r="Q72" i="16"/>
  <c r="O71" i="16"/>
  <c r="P71" i="16"/>
  <c r="Q71" i="16"/>
  <c r="P70" i="16"/>
  <c r="Q70" i="16"/>
  <c r="O69" i="16"/>
  <c r="P69" i="16"/>
  <c r="Q69" i="16"/>
  <c r="O68" i="16"/>
  <c r="P68" i="16"/>
  <c r="Q68" i="16"/>
  <c r="O66" i="16"/>
  <c r="P66" i="16"/>
  <c r="O65" i="16"/>
  <c r="P65" i="16"/>
  <c r="Q65" i="16"/>
  <c r="O63" i="16"/>
  <c r="P63" i="16"/>
  <c r="Q63" i="16"/>
  <c r="P62" i="16"/>
  <c r="Q62" i="16"/>
  <c r="O61" i="16"/>
  <c r="P61" i="16"/>
  <c r="Q61" i="16"/>
  <c r="O60" i="16"/>
  <c r="P60" i="16"/>
  <c r="Q60" i="16"/>
  <c r="O59" i="16"/>
  <c r="P59" i="16"/>
  <c r="Q59" i="16"/>
  <c r="O58" i="16"/>
  <c r="P58" i="16"/>
  <c r="Q58" i="16"/>
  <c r="O57" i="16"/>
  <c r="P57" i="16"/>
  <c r="Q57" i="16"/>
  <c r="P56" i="16"/>
  <c r="Q56" i="16"/>
  <c r="P55" i="16"/>
  <c r="Q55" i="16"/>
  <c r="O53" i="16"/>
  <c r="P53" i="16"/>
  <c r="Q53" i="16"/>
  <c r="O52" i="16"/>
  <c r="P52" i="16"/>
  <c r="Q52" i="16"/>
  <c r="P49" i="16"/>
  <c r="Q49" i="16"/>
  <c r="Q48" i="16"/>
  <c r="Q46" i="16"/>
  <c r="O45" i="16"/>
  <c r="P45" i="16"/>
  <c r="Q45" i="16"/>
  <c r="P44" i="16"/>
  <c r="Q44" i="16"/>
  <c r="P43" i="16"/>
  <c r="Q43" i="16"/>
  <c r="P5" i="18"/>
  <c r="Q5" i="18"/>
  <c r="O5" i="18"/>
  <c r="P42" i="16"/>
  <c r="Q42" i="16"/>
  <c r="O41" i="16"/>
  <c r="P41" i="16"/>
  <c r="Q41" i="16"/>
  <c r="Q40" i="16"/>
  <c r="P4" i="18"/>
  <c r="Q4" i="18"/>
  <c r="O4" i="18"/>
  <c r="Q38" i="16"/>
  <c r="O36" i="16"/>
  <c r="P36" i="16"/>
  <c r="Q36" i="16"/>
  <c r="N34" i="16"/>
  <c r="P34" i="16"/>
  <c r="Q34" i="16"/>
  <c r="P33" i="16"/>
  <c r="Q33" i="16"/>
  <c r="O32" i="16"/>
  <c r="P32" i="16"/>
  <c r="Q32" i="16"/>
  <c r="O30" i="16"/>
  <c r="P30" i="16"/>
  <c r="Q30" i="16"/>
  <c r="Q28" i="16"/>
  <c r="Q25" i="16"/>
  <c r="P26" i="16"/>
  <c r="Q26" i="16"/>
  <c r="J23" i="16"/>
  <c r="Q20" i="16"/>
  <c r="O193" i="16"/>
  <c r="O34" i="16"/>
  <c r="O8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Hollis</author>
  </authors>
  <commentList>
    <comment ref="Q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11/3/11 North Collinwood neighborhood, colonial, B1920 - revenue $12000 on $25000 investment 50%ROI - minor repairs needed - wholesaler will evict tenant and pay rent until new tenant in place.  Expenses 3000</t>
        </r>
      </text>
    </comment>
    <comment ref="Q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11/3/11 Glenville Nieghborhood, colonial B1925, expenses 6000 revenue $24000/$50000 investment - 48% ROI</t>
        </r>
      </text>
    </comment>
    <comment ref="I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10/25/11 reduced from 195
1/23/12 reduced 187.5 to 140
reduced from 140 to 125</t>
        </r>
      </text>
    </comment>
    <comment ref="I7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117 to 105.3
105.3 to 94.77</t>
        </r>
      </text>
    </comment>
    <comment ref="I7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reduced 109 to 108210
reduced 108.21 to 103
reduced 103 to 90</t>
        </r>
      </text>
    </comment>
    <comment ref="I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reduced from 79 to 75
75-69.9</t>
        </r>
      </text>
    </comment>
    <comment ref="I8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reduced from 279.9 to 274
reduced 274 to 254
reduced 254 to 244
reduced 244 to 229
reduced 229 to 224.9
reduced 224.9 to 219.0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Hollis</author>
  </authors>
  <commentList>
    <comment ref="G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8 X 1 bedroom
8 X 2 bedroom
10 X 3 bedroom</t>
        </r>
      </text>
    </comment>
    <comment ref="I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David Hollis:</t>
        </r>
        <r>
          <rPr>
            <sz val="9"/>
            <color indexed="81"/>
            <rFont val="Tahoma"/>
            <family val="2"/>
          </rPr>
          <t xml:space="preserve">
145 to 149
149 to 155
155 to 159</t>
        </r>
      </text>
    </comment>
  </commentList>
</comments>
</file>

<file path=xl/sharedStrings.xml><?xml version="1.0" encoding="utf-8"?>
<sst xmlns="http://schemas.openxmlformats.org/spreadsheetml/2006/main" count="2372" uniqueCount="1084">
  <si>
    <t>Projects</t>
  </si>
  <si>
    <t>call 203-494-4294 or e-mail david@pimllc.org for more information</t>
  </si>
  <si>
    <t>IF THERE IS SOMETHING YOU ARE LOOKING FOR CALL ME AND I WILL FIND IT FOR YOU</t>
  </si>
  <si>
    <t>address</t>
  </si>
  <si>
    <t>city</t>
  </si>
  <si>
    <t>state</t>
  </si>
  <si>
    <t>status</t>
  </si>
  <si>
    <t>prop type</t>
  </si>
  <si>
    <t>sale type</t>
  </si>
  <si>
    <t>bed/bath/sf</t>
  </si>
  <si>
    <t>acres</t>
  </si>
  <si>
    <t xml:space="preserve"> asking (000)</t>
  </si>
  <si>
    <t>assess</t>
  </si>
  <si>
    <t>ARV</t>
  </si>
  <si>
    <t>RH</t>
  </si>
  <si>
    <t>ADM</t>
  </si>
  <si>
    <t>PROF</t>
  </si>
  <si>
    <t>VALUE</t>
  </si>
  <si>
    <t>BE</t>
  </si>
  <si>
    <t>ROI</t>
  </si>
  <si>
    <t>comments</t>
  </si>
  <si>
    <t>SOLD Projects</t>
  </si>
  <si>
    <t>asking</t>
  </si>
  <si>
    <t>50 Bartram Avenue</t>
  </si>
  <si>
    <t>Bridgeport</t>
  </si>
  <si>
    <t>CT</t>
  </si>
  <si>
    <t>SOLD</t>
  </si>
  <si>
    <t>Colonial</t>
  </si>
  <si>
    <t>regular</t>
  </si>
  <si>
    <t>3/2/1834</t>
  </si>
  <si>
    <t>sold 4/23/10 283.5</t>
  </si>
  <si>
    <t>492 Szost Drive</t>
  </si>
  <si>
    <t>Fairfield</t>
  </si>
  <si>
    <t>cape</t>
  </si>
  <si>
    <t>3/2/1450</t>
  </si>
  <si>
    <t>sold 2/28/11 423.75</t>
  </si>
  <si>
    <t>521 Hawley Avenue</t>
  </si>
  <si>
    <t>active</t>
  </si>
  <si>
    <t>REO</t>
  </si>
  <si>
    <t>3/1/1642</t>
  </si>
  <si>
    <t>96 Barclay Street</t>
  </si>
  <si>
    <t>SS/REO</t>
  </si>
  <si>
    <t>3/1/1152</t>
  </si>
  <si>
    <t>SOLD $90.0 10/6/11</t>
  </si>
  <si>
    <t>185 Placid  Avenue</t>
  </si>
  <si>
    <t>Stratford</t>
  </si>
  <si>
    <t>3/1.5/1493</t>
  </si>
  <si>
    <t>sold 12/23/11 92</t>
  </si>
  <si>
    <t>171 Stratfield Place</t>
  </si>
  <si>
    <t>3/2/1139</t>
  </si>
  <si>
    <t>SOLD $121 8/5/11</t>
  </si>
  <si>
    <t>173 Wakelee Avenue</t>
  </si>
  <si>
    <t>2/1/1106</t>
  </si>
  <si>
    <t>SOLD $145 10/13/11</t>
  </si>
  <si>
    <t>110 Old Stratfield Road</t>
  </si>
  <si>
    <t>3/2/1394</t>
  </si>
  <si>
    <t>SOLD $161 7/26/11</t>
  </si>
  <si>
    <t>652-654 Maple Street</t>
  </si>
  <si>
    <t>MF2</t>
  </si>
  <si>
    <t>wholesale</t>
  </si>
  <si>
    <t>projected 28.56% ROC</t>
  </si>
  <si>
    <t>100 Yale Street</t>
  </si>
  <si>
    <t>pending</t>
  </si>
  <si>
    <t>5/2.5/1855</t>
  </si>
  <si>
    <t>23 Nancy Place</t>
  </si>
  <si>
    <t>Masapequa</t>
  </si>
  <si>
    <t>NY</t>
  </si>
  <si>
    <t>SL</t>
  </si>
  <si>
    <t>whls</t>
  </si>
  <si>
    <t>?/1.5/1721</t>
  </si>
  <si>
    <t>82 Shippan Avenue Ext</t>
  </si>
  <si>
    <t>Stamford</t>
  </si>
  <si>
    <t>MF3</t>
  </si>
  <si>
    <t>retail</t>
  </si>
  <si>
    <t>95 Mountain Spring Road</t>
  </si>
  <si>
    <t>Tolland</t>
  </si>
  <si>
    <t>3/2/1282</t>
  </si>
  <si>
    <t>plus $10 whls fee + $5 ff paid by buyer</t>
  </si>
  <si>
    <t>18 Marietta Avenue</t>
  </si>
  <si>
    <t>Milford</t>
  </si>
  <si>
    <t>sfr</t>
  </si>
  <si>
    <t>note</t>
  </si>
  <si>
    <t>3/1/1276</t>
  </si>
  <si>
    <t>sold 95K</t>
  </si>
  <si>
    <t>231 Norman Avenue</t>
  </si>
  <si>
    <t xml:space="preserve">Brooklyn </t>
  </si>
  <si>
    <t>off market</t>
  </si>
  <si>
    <t>office condo</t>
  </si>
  <si>
    <t>commercial</t>
  </si>
  <si>
    <t>24 units</t>
  </si>
  <si>
    <t>fully rented 24 available</t>
  </si>
  <si>
    <t>New York 10181306</t>
  </si>
  <si>
    <t>New York</t>
  </si>
  <si>
    <t>office</t>
  </si>
  <si>
    <t>Commercial</t>
  </si>
  <si>
    <t>$1.6-$1.8 mln</t>
  </si>
  <si>
    <t>2 store and 1 office - owner financing on $800K</t>
  </si>
  <si>
    <t>13716 Othello Avenue</t>
  </si>
  <si>
    <t>Cleveland</t>
  </si>
  <si>
    <t>OH</t>
  </si>
  <si>
    <t>$5000 ff paid by buyer other fees upon request - HUGE CASHFLOW</t>
  </si>
  <si>
    <t>928 Wheelock Road</t>
  </si>
  <si>
    <t>whle</t>
  </si>
  <si>
    <t>26 Ridgewood Circle</t>
  </si>
  <si>
    <t>Wallingford</t>
  </si>
  <si>
    <t>ranch</t>
  </si>
  <si>
    <t>probate</t>
  </si>
  <si>
    <t>3/2/1144</t>
  </si>
  <si>
    <t>TBD</t>
  </si>
  <si>
    <t>sold 12/1/12 182K</t>
  </si>
  <si>
    <t>80 Tuckahoe Lane</t>
  </si>
  <si>
    <t>Southampton</t>
  </si>
  <si>
    <t>colonial</t>
  </si>
  <si>
    <t>4/3.5/3040</t>
  </si>
  <si>
    <t>sold 1375 11/23/11</t>
  </si>
  <si>
    <t>12-16 Oak Street</t>
  </si>
  <si>
    <t>MF</t>
  </si>
  <si>
    <t>sold 9/23/11 120K</t>
  </si>
  <si>
    <t xml:space="preserve">69 Wilton Avenue </t>
  </si>
  <si>
    <t>Norwalk</t>
  </si>
  <si>
    <t>MU</t>
  </si>
  <si>
    <t>ss/fc</t>
  </si>
  <si>
    <t>SOLD 12/21/11 575K</t>
  </si>
  <si>
    <t>38 Georgetown Road</t>
  </si>
  <si>
    <t>Weston</t>
  </si>
  <si>
    <t>4/2/1632</t>
  </si>
  <si>
    <t>sold 12/22/11 $150K</t>
  </si>
  <si>
    <t>131 Beach Park Road</t>
  </si>
  <si>
    <t>Clinton</t>
  </si>
  <si>
    <t>assignment</t>
  </si>
  <si>
    <t>3/1/1356</t>
  </si>
  <si>
    <t>sold 1/23/12 185K</t>
  </si>
  <si>
    <t>Bridgeport Project 3</t>
  </si>
  <si>
    <t>uncertain</t>
  </si>
  <si>
    <t>200-225</t>
  </si>
  <si>
    <t>MUST SEE</t>
  </si>
  <si>
    <t>18 Goodsell Road</t>
  </si>
  <si>
    <t>Hamden</t>
  </si>
  <si>
    <t>3/3.5/3360</t>
  </si>
  <si>
    <t>sold 12/21/11 320K</t>
  </si>
  <si>
    <t>184 Nells Rock Road</t>
  </si>
  <si>
    <t>Shelton</t>
  </si>
  <si>
    <t>land</t>
  </si>
  <si>
    <t>open</t>
  </si>
  <si>
    <t>targeting 65-90 purch buyer to pay finders fee - call or e-mail for more information</t>
  </si>
  <si>
    <t>220 Cross Hill Road</t>
  </si>
  <si>
    <t>Monroe</t>
  </si>
  <si>
    <t>contract will be assigned-asking price all in</t>
  </si>
  <si>
    <t>3 aka 7 Shirley Court</t>
  </si>
  <si>
    <t>Brookfield</t>
  </si>
  <si>
    <t>SOLD 2/23/12 175K</t>
  </si>
  <si>
    <t>54 Fairview Avenue</t>
  </si>
  <si>
    <t>3/1.5/1572</t>
  </si>
  <si>
    <t>can get from bank around 103K buyer to pay finder fee $4500</t>
  </si>
  <si>
    <t>milford216121026</t>
  </si>
  <si>
    <t>teardown</t>
  </si>
  <si>
    <t>this would be a teardown and rebuild - one house from LI Sound</t>
  </si>
  <si>
    <t>33 Franklin Street</t>
  </si>
  <si>
    <t>Ansonia</t>
  </si>
  <si>
    <t>3/1.5/1440</t>
  </si>
  <si>
    <t>can get from bank around 29K buyer to pay finder fee $3500</t>
  </si>
  <si>
    <t>253 Grand Street E</t>
  </si>
  <si>
    <t>Westbury</t>
  </si>
  <si>
    <t>raised ranch</t>
  </si>
  <si>
    <t>ss/whls</t>
  </si>
  <si>
    <t>4/1.5/1523</t>
  </si>
  <si>
    <t>$10,000 whls + $5000 ff paid by buyer</t>
  </si>
  <si>
    <t>norwalk020320120946</t>
  </si>
  <si>
    <t>CTS</t>
  </si>
  <si>
    <t>5/2/1876</t>
  </si>
  <si>
    <t>25 Adelaide Street</t>
  </si>
  <si>
    <t>SFR</t>
  </si>
  <si>
    <t>3/1.5/1608</t>
  </si>
  <si>
    <t>sold 3/2/12 318.0</t>
  </si>
  <si>
    <t xml:space="preserve">172 Natchaug Drive </t>
  </si>
  <si>
    <t>Glastonbury</t>
  </si>
  <si>
    <t>1.1 acres</t>
  </si>
  <si>
    <t>sold 143K 1/27/12 fire damaged</t>
  </si>
  <si>
    <t>58 Robin Hill Road</t>
  </si>
  <si>
    <t>Meriden</t>
  </si>
  <si>
    <t>3/1/1112</t>
  </si>
  <si>
    <t>sold 2/16/12 $145K</t>
  </si>
  <si>
    <t>90 Bagburn Hill Road</t>
  </si>
  <si>
    <t>3/2.5/2029</t>
  </si>
  <si>
    <t>Teardown and rebuild buyer to pay finder fee of $5000</t>
  </si>
  <si>
    <t>16 Frederick Street</t>
  </si>
  <si>
    <t>New Haven</t>
  </si>
  <si>
    <t>short sale</t>
  </si>
  <si>
    <t>3/2/1300</t>
  </si>
  <si>
    <t>buyer to pay $5000 finder fee in addtion to purchase price</t>
  </si>
  <si>
    <t>4 Little Street</t>
  </si>
  <si>
    <t>Manchester</t>
  </si>
  <si>
    <t>2/1.5/1304</t>
  </si>
  <si>
    <t>sold 2/23/12 66,000</t>
  </si>
  <si>
    <t>156 Crown Street</t>
  </si>
  <si>
    <t>Bristol</t>
  </si>
  <si>
    <t>3/1/1120</t>
  </si>
  <si>
    <t>sold 4/18/12 $80K</t>
  </si>
  <si>
    <t>16 Quail Run Lane</t>
  </si>
  <si>
    <t>Bloomfield</t>
  </si>
  <si>
    <t>4/2.5/2365</t>
  </si>
  <si>
    <t>buyer to pay $3200 finder fee in addition to purchase price - finder fee is on administrative number</t>
  </si>
  <si>
    <t>52 Murray Avenue</t>
  </si>
  <si>
    <t>under deposit</t>
  </si>
  <si>
    <t>3/1/1174</t>
  </si>
  <si>
    <t>call or e-mail for additional information</t>
  </si>
  <si>
    <t>197 Freeman Avenue</t>
  </si>
  <si>
    <t>4/1/1599</t>
  </si>
  <si>
    <t>sold for $125K</t>
  </si>
  <si>
    <t>106 Diamond Street</t>
  </si>
  <si>
    <t>3/1.5/1800</t>
  </si>
  <si>
    <t>sold 3/5/2012 65K</t>
  </si>
  <si>
    <t>3 Ninety Road Road</t>
  </si>
  <si>
    <t>3/2/1343</t>
  </si>
  <si>
    <t>sold 125 4/9/12</t>
  </si>
  <si>
    <t xml:space="preserve">1819 Central Avenue </t>
  </si>
  <si>
    <t>3/1.5/1485</t>
  </si>
  <si>
    <t>pending 4/11/12</t>
  </si>
  <si>
    <t>1010 South Elm Street</t>
  </si>
  <si>
    <t>house with extra lot</t>
  </si>
  <si>
    <t xml:space="preserve">63-65 Wakelee Avenue Ext </t>
  </si>
  <si>
    <t>probate - buyer to pay $5K fee in addition to purchase</t>
  </si>
  <si>
    <t>41 Melrose Drive</t>
  </si>
  <si>
    <t>HUD</t>
  </si>
  <si>
    <t>3/1/1157</t>
  </si>
  <si>
    <t>higher profit potential - buyer to pay $5K fee in addition to purchase</t>
  </si>
  <si>
    <t>166 Ariline Road</t>
  </si>
  <si>
    <t>3/1.5/1092</t>
  </si>
  <si>
    <t>sold 5/19/12 177K</t>
  </si>
  <si>
    <t>168 Chestnut Hill Road</t>
  </si>
  <si>
    <t>Colchester</t>
  </si>
  <si>
    <t>withdrawn</t>
  </si>
  <si>
    <t>3/3/1554</t>
  </si>
  <si>
    <t>28 Winthrop Street</t>
  </si>
  <si>
    <t>New Britain</t>
  </si>
  <si>
    <t>deposit</t>
  </si>
  <si>
    <t>MF2/3</t>
  </si>
  <si>
    <t>under contract closing pending</t>
  </si>
  <si>
    <t>69 Pachaug Trail</t>
  </si>
  <si>
    <t>2/1/840</t>
  </si>
  <si>
    <t>sold 1/22/2013 $87K</t>
  </si>
  <si>
    <t>shelton042720121429</t>
  </si>
  <si>
    <t>no longer listed</t>
  </si>
  <si>
    <t>3/1/1176</t>
  </si>
  <si>
    <t>possible additonal lot - buyer to pay $5K fee in addition to purchase</t>
  </si>
  <si>
    <t>newbritain070720120815</t>
  </si>
  <si>
    <t>buyer to pay $5K finder fee in addition to purchase price</t>
  </si>
  <si>
    <t xml:space="preserve">100 Hosford Street </t>
  </si>
  <si>
    <t>sold 12/21/13 $111K</t>
  </si>
  <si>
    <t>3/3/1450</t>
  </si>
  <si>
    <t>100K</t>
  </si>
  <si>
    <t>29 River Farm Drive</t>
  </si>
  <si>
    <t>Brooklyn</t>
  </si>
  <si>
    <t>SOLD 3/7/13</t>
  </si>
  <si>
    <t>3/1.5/1132</t>
  </si>
  <si>
    <t>Sold 3/7/13 $97.1</t>
  </si>
  <si>
    <t>Vernon12141501</t>
  </si>
  <si>
    <t>Vernon</t>
  </si>
  <si>
    <t>3/1/1248</t>
  </si>
  <si>
    <t>$5000 finder fee paid by buyer</t>
  </si>
  <si>
    <t>seymour0718201212700</t>
  </si>
  <si>
    <t>Seymour</t>
  </si>
  <si>
    <t>offer accepted 60K</t>
  </si>
  <si>
    <t>2/1/1024</t>
  </si>
  <si>
    <t>sold 60K 8/20/12</t>
  </si>
  <si>
    <t>240 North Maple Street</t>
  </si>
  <si>
    <t>Enfield</t>
  </si>
  <si>
    <t>5/1/1788</t>
  </si>
  <si>
    <t>sold 6/29/12 $110K</t>
  </si>
  <si>
    <t>willimantic071020120733</t>
  </si>
  <si>
    <t>Willimantic</t>
  </si>
  <si>
    <t>9/2.5/2388</t>
  </si>
  <si>
    <t>buyer to pay $5K finder fee in addition to purchase price - this is a buy and hold opportunity - fully rented 1750/month</t>
  </si>
  <si>
    <t>976 Park Avenue</t>
  </si>
  <si>
    <t>E Orange</t>
  </si>
  <si>
    <t>NJ</t>
  </si>
  <si>
    <t>no longer available</t>
  </si>
  <si>
    <t>apartment</t>
  </si>
  <si>
    <t>NPN-DIL</t>
  </si>
  <si>
    <t>25 unit-29064 sf</t>
  </si>
  <si>
    <t>Numbers available for interested investors</t>
  </si>
  <si>
    <t>buyer needs to provide POF for additoinal information</t>
  </si>
  <si>
    <t xml:space="preserve">112 Barry Court </t>
  </si>
  <si>
    <t>Milddletown</t>
  </si>
  <si>
    <t>4/1.5/1317</t>
  </si>
  <si>
    <t>sold 9/12/12 69.9</t>
  </si>
  <si>
    <t>6 Vista Street</t>
  </si>
  <si>
    <t>danbury</t>
  </si>
  <si>
    <t>3/1.5/1013</t>
  </si>
  <si>
    <t>sold 9/27/12 $80,125</t>
  </si>
  <si>
    <t>85 Andrassy Avenue</t>
  </si>
  <si>
    <t>2/1/768</t>
  </si>
  <si>
    <t>sold 11/5/12 $170K</t>
  </si>
  <si>
    <t>140 Hempstead Street</t>
  </si>
  <si>
    <t>New London</t>
  </si>
  <si>
    <t>premarket</t>
  </si>
  <si>
    <t>2/2.5/1554</t>
  </si>
  <si>
    <t>sold 10/10/12 60K</t>
  </si>
  <si>
    <t xml:space="preserve">106 Brainard Road </t>
  </si>
  <si>
    <t>3/1/1006</t>
  </si>
  <si>
    <t>sold 10/11/12 68K</t>
  </si>
  <si>
    <t>136 School Street</t>
  </si>
  <si>
    <t>4/2.5/2621</t>
  </si>
  <si>
    <t>sold 10/11/12 87K</t>
  </si>
  <si>
    <t>2 McKinley Avenue</t>
  </si>
  <si>
    <t>East Haven</t>
  </si>
  <si>
    <t>SOLD 10/26/12 85.698</t>
  </si>
  <si>
    <t xml:space="preserve">688 Flatbush Avenue West </t>
  </si>
  <si>
    <t>West Hartford</t>
  </si>
  <si>
    <t>2/1/1050</t>
  </si>
  <si>
    <t>sold 11/14/12 50K</t>
  </si>
  <si>
    <t xml:space="preserve">161 Algin Drive </t>
  </si>
  <si>
    <t>Middlebury</t>
  </si>
  <si>
    <t>3/3/1687</t>
  </si>
  <si>
    <t>sold 11/26/12 $178,975</t>
  </si>
  <si>
    <t>4 Howes Avenue</t>
  </si>
  <si>
    <t>SOLD 11/19/12</t>
  </si>
  <si>
    <t>4/2.5/2187</t>
  </si>
  <si>
    <t>.18 acres</t>
  </si>
  <si>
    <t>sold 11/19/12 $230K</t>
  </si>
  <si>
    <t>120 Frisbie Street</t>
  </si>
  <si>
    <t>Middletown</t>
  </si>
  <si>
    <t>3/1/1550</t>
  </si>
  <si>
    <t>sold 12/7/12 $80.1K</t>
  </si>
  <si>
    <t xml:space="preserve">7 Old Simsbury Road </t>
  </si>
  <si>
    <t>Granby</t>
  </si>
  <si>
    <t>sold 12/12/12 115.9</t>
  </si>
  <si>
    <t>3/2/1584</t>
  </si>
  <si>
    <t>call for fees that may apply</t>
  </si>
  <si>
    <t xml:space="preserve">49 Daly Road </t>
  </si>
  <si>
    <t>Coventry</t>
  </si>
  <si>
    <t>2/1/760</t>
  </si>
  <si>
    <t>sold 12/31/12 $69.9</t>
  </si>
  <si>
    <t>TRUM020720131415</t>
  </si>
  <si>
    <t>Trumbull</t>
  </si>
  <si>
    <t>removed</t>
  </si>
  <si>
    <t>WHLS</t>
  </si>
  <si>
    <t>3/2/1794</t>
  </si>
  <si>
    <t>price is all in including all fees</t>
  </si>
  <si>
    <t>65 South Main Street</t>
  </si>
  <si>
    <t>Jewett City</t>
  </si>
  <si>
    <t>SOLD 1/13/13</t>
  </si>
  <si>
    <t>MF/light comm</t>
  </si>
  <si>
    <t>sold 1/13/2013 $89K</t>
  </si>
  <si>
    <t>41 Juniper Street</t>
  </si>
  <si>
    <t>Winchedon</t>
  </si>
  <si>
    <t>MA</t>
  </si>
  <si>
    <t>SOLD 1/23/13</t>
  </si>
  <si>
    <t>sold 1/23/13 $23.1K</t>
  </si>
  <si>
    <t>54 Clark Gates Road</t>
  </si>
  <si>
    <t>Moodus</t>
  </si>
  <si>
    <t>SOLD 2/11/13</t>
  </si>
  <si>
    <t>3/2/1200</t>
  </si>
  <si>
    <t>SOLD 2/11/13 $100K</t>
  </si>
  <si>
    <t>15 Garner Street</t>
  </si>
  <si>
    <t>4/1/1785</t>
  </si>
  <si>
    <t>sold 10/26/12 $235K</t>
  </si>
  <si>
    <t>142 Seaver Circle</t>
  </si>
  <si>
    <t>SOLD 5/29/13</t>
  </si>
  <si>
    <t>3/1/1287</t>
  </si>
  <si>
    <t>Sold 65K 5/29/13</t>
  </si>
  <si>
    <t>8 Beverly Street</t>
  </si>
  <si>
    <t>sold 5/6/13</t>
  </si>
  <si>
    <t>3/1.5/1542</t>
  </si>
  <si>
    <t>sold 5/6/13 125.75</t>
  </si>
  <si>
    <t>65 Oregon Avenue</t>
  </si>
  <si>
    <t>SOLD 5/7/13</t>
  </si>
  <si>
    <t>3/1.5/1388</t>
  </si>
  <si>
    <t>sold 5/7/13 $215</t>
  </si>
  <si>
    <t>213 Ramapoo Road</t>
  </si>
  <si>
    <t>Ridgefield</t>
  </si>
  <si>
    <t>SOLD 5/2/13</t>
  </si>
  <si>
    <t>4/2.5/3013</t>
  </si>
  <si>
    <t>sold 5/2/13 $285K</t>
  </si>
  <si>
    <t>58 Rocton Avenue</t>
  </si>
  <si>
    <t>SOLD 6/30/13</t>
  </si>
  <si>
    <t>3/1.5/2235</t>
  </si>
  <si>
    <t>sold 6/30/13 $93.5</t>
  </si>
  <si>
    <t>1 Staples Street</t>
  </si>
  <si>
    <t>Danbury</t>
  </si>
  <si>
    <t>SOLD 6/20/13</t>
  </si>
  <si>
    <t>3/2/1230</t>
  </si>
  <si>
    <t>sold 6/20/13 $62.5</t>
  </si>
  <si>
    <t>315 Olivia Street</t>
  </si>
  <si>
    <t>Derby</t>
  </si>
  <si>
    <t>sold 8/9/13</t>
  </si>
  <si>
    <t>4/1.5/2268</t>
  </si>
  <si>
    <t>sold 132K 8/9/13</t>
  </si>
  <si>
    <t>150 Smith Street</t>
  </si>
  <si>
    <t>Sold 8/21/13</t>
  </si>
  <si>
    <t>3/1/1281</t>
  </si>
  <si>
    <t>Sold 8/21/13 45K</t>
  </si>
  <si>
    <t>1206 Shadeland Drive</t>
  </si>
  <si>
    <t>Houston</t>
  </si>
  <si>
    <t>TX</t>
  </si>
  <si>
    <t>sold</t>
  </si>
  <si>
    <t>3/2/1879</t>
  </si>
  <si>
    <t>sold 6/5/13</t>
  </si>
  <si>
    <t>70 Blackhouse Road</t>
  </si>
  <si>
    <t>sold 8/29/13</t>
  </si>
  <si>
    <t>sold 8/29/13 186.2</t>
  </si>
  <si>
    <t xml:space="preserve">1 Windaway Road </t>
  </si>
  <si>
    <t>Bethel</t>
  </si>
  <si>
    <t>SOLD 8/30/13</t>
  </si>
  <si>
    <t>Short sale</t>
  </si>
  <si>
    <t>sold 8/30/13 165K</t>
  </si>
  <si>
    <t>85 Hartford Avenue</t>
  </si>
  <si>
    <t>Old Saybrook</t>
  </si>
  <si>
    <t>SOLD 7/12/13</t>
  </si>
  <si>
    <t>4/2/1848</t>
  </si>
  <si>
    <t>Sold 7/12/13 $525K Paul said 460K</t>
  </si>
  <si>
    <t>8 Beach Road E</t>
  </si>
  <si>
    <t>SOLD 9/6/13</t>
  </si>
  <si>
    <t>3/2/1084</t>
  </si>
  <si>
    <t>Sold 550K</t>
  </si>
  <si>
    <t xml:space="preserve">528 Huntington Road </t>
  </si>
  <si>
    <t>sold 9-10-13</t>
  </si>
  <si>
    <t>sfr - burnout</t>
  </si>
  <si>
    <t>3/2.5/1541</t>
  </si>
  <si>
    <t>sold 97K 9/10/13</t>
  </si>
  <si>
    <t>17 Cottage Street</t>
  </si>
  <si>
    <t>sold 8/12/13</t>
  </si>
  <si>
    <t>4/2/1260</t>
  </si>
  <si>
    <t>sold 8/12/13 $327K</t>
  </si>
  <si>
    <t>82 Rockwell Street #84</t>
  </si>
  <si>
    <t>Winsted</t>
  </si>
  <si>
    <t>MF-2</t>
  </si>
  <si>
    <t>sold 10/1/13 $27.5</t>
  </si>
  <si>
    <t>54 Spring Street</t>
  </si>
  <si>
    <t>sold 8/30/13</t>
  </si>
  <si>
    <t>3/1/1044</t>
  </si>
  <si>
    <t>sold 8/30/13 $82K</t>
  </si>
  <si>
    <t>1 Skytop Drive</t>
  </si>
  <si>
    <t>Wappinger Falls</t>
  </si>
  <si>
    <t>2/2/1470</t>
  </si>
  <si>
    <t>sold $80K</t>
  </si>
  <si>
    <t>39 Blithewood Drive</t>
  </si>
  <si>
    <t>Pensacola</t>
  </si>
  <si>
    <t>FL</t>
  </si>
  <si>
    <t>4/3.5/3500</t>
  </si>
  <si>
    <t>sold 10/9/13 $265K</t>
  </si>
  <si>
    <t>28 High Valley Way</t>
  </si>
  <si>
    <t>SOLD 10/22/13</t>
  </si>
  <si>
    <t>3/4.5/7905</t>
  </si>
  <si>
    <t>sold 1/22/13 $1075</t>
  </si>
  <si>
    <t>12 Center Street</t>
  </si>
  <si>
    <t>Stafford Spring</t>
  </si>
  <si>
    <t>4/1/1324</t>
  </si>
  <si>
    <t>sold, rehabbed and relisted for 134.9</t>
  </si>
  <si>
    <t>81 Medford Street</t>
  </si>
  <si>
    <t>West Haven</t>
  </si>
  <si>
    <t>Sold</t>
  </si>
  <si>
    <t>3/1/960</t>
  </si>
  <si>
    <t>QC 9/27/13 $1 LP 8/6/13 relisted newly updated 149.9</t>
  </si>
  <si>
    <t>46 Sunset Pass</t>
  </si>
  <si>
    <t>Wilton</t>
  </si>
  <si>
    <t>SOLD 12/31/13</t>
  </si>
  <si>
    <t>SOLD 12/31/13 $335K</t>
  </si>
  <si>
    <t>16 Shantock Heights</t>
  </si>
  <si>
    <t>Uncasville</t>
  </si>
  <si>
    <t>Sold 9/9/13</t>
  </si>
  <si>
    <t>3/1.5/1040</t>
  </si>
  <si>
    <t>sold 9/9/13 $50K</t>
  </si>
  <si>
    <t>1937 Mount Vernon Road</t>
  </si>
  <si>
    <t>Southington</t>
  </si>
  <si>
    <t>4/1/1635</t>
  </si>
  <si>
    <t>sold 10/13/13 $116K</t>
  </si>
  <si>
    <t>105 Gardner Avenue</t>
  </si>
  <si>
    <t>sold 9/20/13</t>
  </si>
  <si>
    <t>Sold 9/20/13 $335K</t>
  </si>
  <si>
    <t>360 Blossom Street</t>
  </si>
  <si>
    <t>Fitchburg</t>
  </si>
  <si>
    <t>sold 1/22/14</t>
  </si>
  <si>
    <t>3/1/1764</t>
  </si>
  <si>
    <t>sold 1/22/14 $75K</t>
  </si>
  <si>
    <t>8 &amp; 10 Frazier Avenue</t>
  </si>
  <si>
    <t>price is all in icluding all fees</t>
  </si>
  <si>
    <t>380 Valley Road</t>
  </si>
  <si>
    <t>New Haven County</t>
  </si>
  <si>
    <t>SOLD 55K</t>
  </si>
  <si>
    <t>2/1/1152</t>
  </si>
  <si>
    <t>10 Honeysuckle Drive</t>
  </si>
  <si>
    <t>Chicopee</t>
  </si>
  <si>
    <t>SOLD 45K</t>
  </si>
  <si>
    <t>condo</t>
  </si>
  <si>
    <t>2/1/1030</t>
  </si>
  <si>
    <t>NA</t>
  </si>
  <si>
    <t>sold 2/11/14</t>
  </si>
  <si>
    <t>405 Pleasant street</t>
  </si>
  <si>
    <t>Leominster</t>
  </si>
  <si>
    <t>SOLD 80K</t>
  </si>
  <si>
    <t>4/1.5/2290</t>
  </si>
  <si>
    <t>sold 11/25/13</t>
  </si>
  <si>
    <t xml:space="preserve">107 Willow Street </t>
  </si>
  <si>
    <t>SOLD 1/29/14 80.65K</t>
  </si>
  <si>
    <t>Buyer to pay finders fee in addtion to purchase of $5,000</t>
  </si>
  <si>
    <t>230 Granville Road</t>
  </si>
  <si>
    <t>North Granby</t>
  </si>
  <si>
    <t>SOLD 5/23/13 40.1</t>
  </si>
  <si>
    <t>4/2/1379</t>
  </si>
  <si>
    <t>sold 5/23/13 40.1 listed FSBO 199 March 2014</t>
  </si>
  <si>
    <t xml:space="preserve">780 Cleveland Avenue </t>
  </si>
  <si>
    <t>SOLD 3/34/14 $115K</t>
  </si>
  <si>
    <t>2100 W Gulf Street</t>
  </si>
  <si>
    <t>Baytown</t>
  </si>
  <si>
    <t>sold 3/6/14</t>
  </si>
  <si>
    <t>3/2/1730</t>
  </si>
  <si>
    <t>buyer to pay finders fee in addtion to purchase</t>
  </si>
  <si>
    <t xml:space="preserve">8 Haverhill Drive </t>
  </si>
  <si>
    <t>Sold 11/27/13 $92K</t>
  </si>
  <si>
    <t>Buyer to pay $5000 fee in addition to purchase</t>
  </si>
  <si>
    <t xml:space="preserve">28 Eric Street </t>
  </si>
  <si>
    <t>sold 3/4/14 $55K</t>
  </si>
  <si>
    <t>4/1/1681</t>
  </si>
  <si>
    <t>all fees included</t>
  </si>
  <si>
    <t>60 Brittin Avenue</t>
  </si>
  <si>
    <t>Sold 6/3/14 156K</t>
  </si>
  <si>
    <t>plus $5,000 fee</t>
  </si>
  <si>
    <t>135 Browning Road</t>
  </si>
  <si>
    <t>Norwich</t>
  </si>
  <si>
    <t>sold 6/6/14 105K</t>
  </si>
  <si>
    <t>3/1/1142</t>
  </si>
  <si>
    <t>price is all in icluding all fees plus all closing cost</t>
  </si>
  <si>
    <t>184 Glen Haven Road</t>
  </si>
  <si>
    <t>SOLD 75K</t>
  </si>
  <si>
    <t>3/1/1125</t>
  </si>
  <si>
    <t>89-91-93 Bissell Street</t>
  </si>
  <si>
    <t>sold 5/20/14 $20.3</t>
  </si>
  <si>
    <t>MF +</t>
  </si>
  <si>
    <t>966 Winchester Avenue</t>
  </si>
  <si>
    <t>SOLD 8/20/14</t>
  </si>
  <si>
    <t>Buy Hold</t>
  </si>
  <si>
    <t>4/1/1836</t>
  </si>
  <si>
    <t>SOLD 37.5 8/20/14</t>
  </si>
  <si>
    <t>1035 Pembroke Street</t>
  </si>
  <si>
    <t>SOLD 10/23/13</t>
  </si>
  <si>
    <t>row house</t>
  </si>
  <si>
    <t>2/1/1285</t>
  </si>
  <si>
    <t>SOLD 22.5 10/23/13</t>
  </si>
  <si>
    <t>3748 Hall Meadow Road</t>
  </si>
  <si>
    <t>Goshen</t>
  </si>
  <si>
    <t>under contract</t>
  </si>
  <si>
    <t>3/1/1368</t>
  </si>
  <si>
    <t>101 Waverly Street</t>
  </si>
  <si>
    <t>closed 12/29/14</t>
  </si>
  <si>
    <t>3/1/1108</t>
  </si>
  <si>
    <t>SOLD 12/29/14 $82K</t>
  </si>
  <si>
    <t>80 Meetinghouse Ridge</t>
  </si>
  <si>
    <t>double close</t>
  </si>
  <si>
    <t>2/2/948</t>
  </si>
  <si>
    <t>wholesaler is doing project themselves</t>
  </si>
  <si>
    <t>102 Crown Street</t>
  </si>
  <si>
    <t xml:space="preserve">SOLD 1/8/15 </t>
  </si>
  <si>
    <t>sold 1/8/15 $53K buyer flipped at closing</t>
  </si>
  <si>
    <t>96 Orange Street</t>
  </si>
  <si>
    <t>4/2/1044</t>
  </si>
  <si>
    <t>sold 78K</t>
  </si>
  <si>
    <t>101 garden Drive #105</t>
  </si>
  <si>
    <t>MF-2+</t>
  </si>
  <si>
    <t>469 E Main Street</t>
  </si>
  <si>
    <t xml:space="preserve">rehabbed listed 119.9 </t>
  </si>
  <si>
    <t>BHR</t>
  </si>
  <si>
    <t>price is all in including all fees - projected 14.2% ROI</t>
  </si>
  <si>
    <t>45 Montauk Highway</t>
  </si>
  <si>
    <t>Quogue</t>
  </si>
  <si>
    <t>withdrawn 11/3/14</t>
  </si>
  <si>
    <t>3/1/1288</t>
  </si>
  <si>
    <t>price is all in including all fees - also teardown and rebuild at 43.8% projected profit</t>
  </si>
  <si>
    <t>22 Oak St / 37 School St</t>
  </si>
  <si>
    <t>New Britian/Naugatuck</t>
  </si>
  <si>
    <t>package</t>
  </si>
  <si>
    <t>130 Colonial Drive</t>
  </si>
  <si>
    <t>Southbury</t>
  </si>
  <si>
    <t>SOLD 275 1/12/15</t>
  </si>
  <si>
    <t>4/2.5/2098</t>
  </si>
  <si>
    <t xml:space="preserve">25 Orems Lane </t>
  </si>
  <si>
    <t xml:space="preserve">Wilton </t>
  </si>
  <si>
    <t>sold 3/26/15</t>
  </si>
  <si>
    <t>3/2/1655</t>
  </si>
  <si>
    <t>19 Easton Street</t>
  </si>
  <si>
    <t>SOLD 11/7/14</t>
  </si>
  <si>
    <t>2/1.5/832</t>
  </si>
  <si>
    <t>sold $40K 11/7/14</t>
  </si>
  <si>
    <t>30 High Street</t>
  </si>
  <si>
    <t>3/1/1185</t>
  </si>
  <si>
    <t>sold 6/11/14 $46K</t>
  </si>
  <si>
    <t>83 Windsor Street</t>
  </si>
  <si>
    <t>4/1.5/1492</t>
  </si>
  <si>
    <t>sold 36.603 1/13/13</t>
  </si>
  <si>
    <t>86 Oak Street</t>
  </si>
  <si>
    <t>Windsor Locks</t>
  </si>
  <si>
    <t>3/1.5/1560</t>
  </si>
  <si>
    <t>sold 1/21/15 $40K</t>
  </si>
  <si>
    <t>97 Beaver Street</t>
  </si>
  <si>
    <t>buy, hold and rent some owner financing</t>
  </si>
  <si>
    <t>sold $85K 7/30/14</t>
  </si>
  <si>
    <t>211 Fairfield Street</t>
  </si>
  <si>
    <t>LaPorte</t>
  </si>
  <si>
    <t>sold 5/23/14 $36K</t>
  </si>
  <si>
    <t xml:space="preserve">215 Buckingham Avenue </t>
  </si>
  <si>
    <t>sfr/comm</t>
  </si>
  <si>
    <t>3/1/1540</t>
  </si>
  <si>
    <t>sold 3/2/15 $91.8</t>
  </si>
  <si>
    <t>706 E Gulf Street</t>
  </si>
  <si>
    <t>for more information call Steve Lipka 860-301-1213 or e-mail lipka@att.net</t>
  </si>
  <si>
    <t>Secor Avenue</t>
  </si>
  <si>
    <t>Bronx</t>
  </si>
  <si>
    <t>4 X MF2</t>
  </si>
  <si>
    <t>5/3/2083 X 4</t>
  </si>
  <si>
    <t>sold $995K 12/3/13</t>
  </si>
  <si>
    <t xml:space="preserve">50 Hotchkiss </t>
  </si>
  <si>
    <t>sold 55K</t>
  </si>
  <si>
    <t>3/1/1728</t>
  </si>
  <si>
    <t>NHCTY081620151500</t>
  </si>
  <si>
    <t>removed 8/27/15</t>
  </si>
  <si>
    <t>3/1/1302</t>
  </si>
  <si>
    <t>NHCTY081520151552</t>
  </si>
  <si>
    <t>4/1.5/1400</t>
  </si>
  <si>
    <t>4 Hawley Road</t>
  </si>
  <si>
    <t>sold 110 7/14/14</t>
  </si>
  <si>
    <t>163 Cottage Street</t>
  </si>
  <si>
    <t>3/1/1265</t>
  </si>
  <si>
    <t>sold 11/22/13</t>
  </si>
  <si>
    <t>285 Lower Sandy Hill Road</t>
  </si>
  <si>
    <t>Westfield MA</t>
  </si>
  <si>
    <t>3/1/848</t>
  </si>
  <si>
    <t>sold 40K 10/8/14</t>
  </si>
  <si>
    <t>51 Furnace Drive</t>
  </si>
  <si>
    <t>Pembroke</t>
  </si>
  <si>
    <t>3/1/1458</t>
  </si>
  <si>
    <t>.25 acres</t>
  </si>
  <si>
    <t>sold 10/21/14 86K</t>
  </si>
  <si>
    <t>307 Seltsam Road</t>
  </si>
  <si>
    <t>3/1/1100</t>
  </si>
  <si>
    <t>sold 110K 11/24/14</t>
  </si>
  <si>
    <t>36 Wallace Street</t>
  </si>
  <si>
    <t>MF-3</t>
  </si>
  <si>
    <t>sold 35K 9/16/15</t>
  </si>
  <si>
    <t>70 Wilson Avenue</t>
  </si>
  <si>
    <t>3/1/1599</t>
  </si>
  <si>
    <t>8 Sylvandale Drive</t>
  </si>
  <si>
    <t>Lisbon</t>
  </si>
  <si>
    <t>3/2.5/2050</t>
  </si>
  <si>
    <t>sold 4/17/15 47.353</t>
  </si>
  <si>
    <t>259 Highland Avenue</t>
  </si>
  <si>
    <t>sold 76K 8/31/15</t>
  </si>
  <si>
    <t>115 Legend Hill Road</t>
  </si>
  <si>
    <t>Madison</t>
  </si>
  <si>
    <t>2/2/1160</t>
  </si>
  <si>
    <t>sold 11/21/14 180K</t>
  </si>
  <si>
    <t>45 Colt Highway</t>
  </si>
  <si>
    <t>Farmington</t>
  </si>
  <si>
    <t>3/1/1180</t>
  </si>
  <si>
    <t>80K 5/26/15</t>
  </si>
  <si>
    <t>13 Sperry Street</t>
  </si>
  <si>
    <t>2/1/848 -&gt; 4/2/1696</t>
  </si>
  <si>
    <t>bring offer</t>
  </si>
  <si>
    <t>sold 1/23/15 35K</t>
  </si>
  <si>
    <t>15 Burlington Avenue</t>
  </si>
  <si>
    <t>sold 152K 6/19/15</t>
  </si>
  <si>
    <t>93 Hillside Avenue</t>
  </si>
  <si>
    <t>Waterbury</t>
  </si>
  <si>
    <t>SFR/MF-4</t>
  </si>
  <si>
    <t>sold 22K 9/11/15</t>
  </si>
  <si>
    <t>FCCT022620151438</t>
  </si>
  <si>
    <t>Fairfield County</t>
  </si>
  <si>
    <t>pending 3/10/15</t>
  </si>
  <si>
    <t>4/4+3/3589</t>
  </si>
  <si>
    <t>31 Dodge Avenue</t>
  </si>
  <si>
    <t>3/1/1331</t>
  </si>
  <si>
    <t>sold 90K 7/15/15</t>
  </si>
  <si>
    <t>833 E Broadway</t>
  </si>
  <si>
    <t>sold 590K 10/17/15</t>
  </si>
  <si>
    <t>101 Adams Street</t>
  </si>
  <si>
    <t>7.3% return on cash call Steve Lipka for more information</t>
  </si>
  <si>
    <t>sold 226K 6/30/15</t>
  </si>
  <si>
    <t>213 West Town Street</t>
  </si>
  <si>
    <t>2/1.5/1212</t>
  </si>
  <si>
    <t>sold 54K 9/18/15</t>
  </si>
  <si>
    <t>146 Atkins Street</t>
  </si>
  <si>
    <t>3/1.5/1646</t>
  </si>
  <si>
    <t>sold 69.45 11 11/3/15</t>
  </si>
  <si>
    <t>102A Limewood Avenue</t>
  </si>
  <si>
    <t>Branford</t>
  </si>
  <si>
    <t>3/3/1856</t>
  </si>
  <si>
    <t>sold 8/28/15 230K</t>
  </si>
  <si>
    <t xml:space="preserve"> 9 Little Brook </t>
  </si>
  <si>
    <t>Darien</t>
  </si>
  <si>
    <t>sold 8/21/15 510K</t>
  </si>
  <si>
    <t>44 Sunnybrook Bnd</t>
  </si>
  <si>
    <t>3/1/1200</t>
  </si>
  <si>
    <t>sold 56.7 8/26/15</t>
  </si>
  <si>
    <t>70 Mansfield Street</t>
  </si>
  <si>
    <t>Springfield</t>
  </si>
  <si>
    <t>2/1/1274</t>
  </si>
  <si>
    <t>sold 74K 11/24/15</t>
  </si>
  <si>
    <t>191 Dorrance Street</t>
  </si>
  <si>
    <t>2/1.5/1306</t>
  </si>
  <si>
    <t>22 Evening Star Drive</t>
  </si>
  <si>
    <t>3/1/1515</t>
  </si>
  <si>
    <t>sold 1/13/16 73K</t>
  </si>
  <si>
    <t>17 Inglenook Road</t>
  </si>
  <si>
    <t>New Fairfield</t>
  </si>
  <si>
    <t>sold 202.5K 8/31/15</t>
  </si>
  <si>
    <t>37 Hollow Tree Road</t>
  </si>
  <si>
    <t>auction</t>
  </si>
  <si>
    <t>start 188</t>
  </si>
  <si>
    <t>sold 275.1 7/29/15</t>
  </si>
  <si>
    <t>41 Oak Road</t>
  </si>
  <si>
    <t>East Haddam</t>
  </si>
  <si>
    <t>2/1/774</t>
  </si>
  <si>
    <t>sold 47.5 2/23/15</t>
  </si>
  <si>
    <t>62 Orient Street</t>
  </si>
  <si>
    <t>3/1.5/1672</t>
  </si>
  <si>
    <t>sold 66K 9/12/14</t>
  </si>
  <si>
    <t>86 Purdy Hill Road</t>
  </si>
  <si>
    <t>3/2/1738</t>
  </si>
  <si>
    <t>sold 194 11/21/15</t>
  </si>
  <si>
    <t>155 Rosette Street</t>
  </si>
  <si>
    <t>4/1.5/1120</t>
  </si>
  <si>
    <t>sold 45K 7/1/15</t>
  </si>
  <si>
    <t>191-193 Liberty Street</t>
  </si>
  <si>
    <t>reo</t>
  </si>
  <si>
    <t>sold 60K 1/30/15</t>
  </si>
  <si>
    <t>40 Baggott Street</t>
  </si>
  <si>
    <t>108-110 Pequonnock Street</t>
  </si>
  <si>
    <t>MF6</t>
  </si>
  <si>
    <t>sold 4/16/15</t>
  </si>
  <si>
    <t xml:space="preserve">95 Judson Avenue </t>
  </si>
  <si>
    <t>sold $70K 12/16/15</t>
  </si>
  <si>
    <t>sfr-BHR</t>
  </si>
  <si>
    <t>3/1/1230</t>
  </si>
  <si>
    <t>9.3% cap rate call Steve Lipa 860-301-1213</t>
  </si>
  <si>
    <t>880 North Main Street</t>
  </si>
  <si>
    <t>Hartford County</t>
  </si>
  <si>
    <t>SOLD 2/10/16 $212.6</t>
  </si>
  <si>
    <t>4/2.5/1920</t>
  </si>
  <si>
    <t>39 Mansfield Street</t>
  </si>
  <si>
    <t>Hartford</t>
  </si>
  <si>
    <t>sold 3/21/16</t>
  </si>
  <si>
    <t>4/2/1115</t>
  </si>
  <si>
    <t>sold 3/21/16 $28K</t>
  </si>
  <si>
    <t>58-60 Wheeler Avenue</t>
  </si>
  <si>
    <t>sold $60K 7/17/16</t>
  </si>
  <si>
    <t>100-102 Marborough  Street</t>
  </si>
  <si>
    <t>Portland</t>
  </si>
  <si>
    <t>?????</t>
  </si>
  <si>
    <t xml:space="preserve">buyer to pay finders fee of $5000 in addition to purchase </t>
  </si>
  <si>
    <t>22 Underwood Road</t>
  </si>
  <si>
    <t>Putnam</t>
  </si>
  <si>
    <t>sold $44.5 7/22/16</t>
  </si>
  <si>
    <t>6/2.5/3024</t>
  </si>
  <si>
    <t>19 East Street</t>
  </si>
  <si>
    <t>South Suffield</t>
  </si>
  <si>
    <t>removed 2/28/17</t>
  </si>
  <si>
    <t>NCCT020920161202</t>
  </si>
  <si>
    <t>New London County</t>
  </si>
  <si>
    <t>3/1/1026</t>
  </si>
  <si>
    <t>FCCT030720161149</t>
  </si>
  <si>
    <t>offer pending 3/15/16</t>
  </si>
  <si>
    <t>FCCT030720161008</t>
  </si>
  <si>
    <t>offer pending 3/12/16</t>
  </si>
  <si>
    <t>3/1/854</t>
  </si>
  <si>
    <t>19 Clinton Avenue</t>
  </si>
  <si>
    <t>sold 63K 12/12/16</t>
  </si>
  <si>
    <t>3/1.5/1452</t>
  </si>
  <si>
    <t xml:space="preserve">186 Gifford Lane </t>
  </si>
  <si>
    <t>Bozrah</t>
  </si>
  <si>
    <t>sold 10/31/16 14K</t>
  </si>
  <si>
    <t>Call Steve Lipka at 860-301-1213 or email lipka@att.net</t>
  </si>
  <si>
    <t>HCCT040620161144</t>
  </si>
  <si>
    <t>Under Contract</t>
  </si>
  <si>
    <t>2 X MF-4</t>
  </si>
  <si>
    <t>MCCT041820161312</t>
  </si>
  <si>
    <t>Middlesex County</t>
  </si>
  <si>
    <t>Under Contract 5/23/16</t>
  </si>
  <si>
    <t>sfr + land</t>
  </si>
  <si>
    <t>5/2.5/2042</t>
  </si>
  <si>
    <t>15 Deepwood Drive</t>
  </si>
  <si>
    <t>Lebanon</t>
  </si>
  <si>
    <t>sold 30K 9/8/16</t>
  </si>
  <si>
    <t>3/1/1025</t>
  </si>
  <si>
    <t>19 Albion Road</t>
  </si>
  <si>
    <t>sold 10/12/16 95K</t>
  </si>
  <si>
    <t>4/2/1866</t>
  </si>
  <si>
    <t>778 Terryville Avenue</t>
  </si>
  <si>
    <t>sold 12/12/16 52K</t>
  </si>
  <si>
    <t>3/1/1183</t>
  </si>
  <si>
    <t>23 Blackberry Road</t>
  </si>
  <si>
    <t>sold 170K</t>
  </si>
  <si>
    <t>3/1/1104</t>
  </si>
  <si>
    <t>612 Vauxhall Street Ext</t>
  </si>
  <si>
    <t>Waterford</t>
  </si>
  <si>
    <t>UNDER CONTRACT</t>
  </si>
  <si>
    <t>sfr-tear down</t>
  </si>
  <si>
    <t>4/1.5/2092</t>
  </si>
  <si>
    <t>price is all in including all fees - MAKE AN OFFER</t>
  </si>
  <si>
    <t>2020 Seaview Avenue</t>
  </si>
  <si>
    <t>3/1/1224</t>
  </si>
  <si>
    <t>33 Jerusalem Hl</t>
  </si>
  <si>
    <t>4/1.5/1847</t>
  </si>
  <si>
    <t>20 Lincoln Street</t>
  </si>
  <si>
    <t>3/1/1168</t>
  </si>
  <si>
    <t>84 Bryden Terrace</t>
  </si>
  <si>
    <t>3/1.5/1306</t>
  </si>
  <si>
    <t>5 Corning Road</t>
  </si>
  <si>
    <t>4/1.5/1302</t>
  </si>
  <si>
    <t>5 Barry Road</t>
  </si>
  <si>
    <t>140 Circle Drive</t>
  </si>
  <si>
    <t>Bantam</t>
  </si>
  <si>
    <t>under contact</t>
  </si>
  <si>
    <t>719 Plainfield Pike</t>
  </si>
  <si>
    <t>Moosup</t>
  </si>
  <si>
    <t>sold 5/24/17 70K</t>
  </si>
  <si>
    <t>3/1.5/2422</t>
  </si>
  <si>
    <t xml:space="preserve">1393 Saybrook Road </t>
  </si>
  <si>
    <t>sold 2/6/17 46K</t>
  </si>
  <si>
    <t>3/1/1098</t>
  </si>
  <si>
    <t>11 Colonial Drive</t>
  </si>
  <si>
    <t>North Haven</t>
  </si>
  <si>
    <t>pending sale</t>
  </si>
  <si>
    <t>sfr w in-law</t>
  </si>
  <si>
    <t>4/2.5/1976</t>
  </si>
  <si>
    <t>86-88 &amp; 90 Adeline Street</t>
  </si>
  <si>
    <t>sold 6/12/17 165K</t>
  </si>
  <si>
    <t>8/4.5/2708</t>
  </si>
  <si>
    <t>443 Broad Street</t>
  </si>
  <si>
    <t>4/1.5/1498</t>
  </si>
  <si>
    <t>Norwich Avenue</t>
  </si>
  <si>
    <t>Taftsville</t>
  </si>
  <si>
    <t>2 X MF6</t>
  </si>
  <si>
    <t>2 X 6840 sf</t>
  </si>
  <si>
    <t>high rate of return call Steve Lipka 860-301-1213</t>
  </si>
  <si>
    <t>34 Calvin Street</t>
  </si>
  <si>
    <t>Naugatuck</t>
  </si>
  <si>
    <t>sold 6/26/18</t>
  </si>
  <si>
    <t>3/1.5/1324</t>
  </si>
  <si>
    <t>sold6/26/18 $40K</t>
  </si>
  <si>
    <t>WCCT021620181439</t>
  </si>
  <si>
    <t>Windham County</t>
  </si>
  <si>
    <t>2/1.5/896</t>
  </si>
  <si>
    <t>asking price includes all fees</t>
  </si>
  <si>
    <t>Monroe 10181304</t>
  </si>
  <si>
    <t>no deal</t>
  </si>
  <si>
    <t>4/2/1808</t>
  </si>
  <si>
    <t>reviewing offer</t>
  </si>
  <si>
    <t xml:space="preserve">1063 Kelly Street </t>
  </si>
  <si>
    <t>6/2/1696</t>
  </si>
  <si>
    <t>$5000 ff paid by buyer other fees upon request</t>
  </si>
  <si>
    <t>032420120955danbury</t>
  </si>
  <si>
    <t>nego</t>
  </si>
  <si>
    <t>3/2/1507</t>
  </si>
  <si>
    <t>IGOT "as is" buyer to pay $5000 finder fee in addition to purchase price</t>
  </si>
  <si>
    <t>Stratford 10181302</t>
  </si>
  <si>
    <t>conventional</t>
  </si>
  <si>
    <t>2/1/1212</t>
  </si>
  <si>
    <t>Near water</t>
  </si>
  <si>
    <t>NHCYCT051820151440</t>
  </si>
  <si>
    <t>3/1.5/1120</t>
  </si>
  <si>
    <t>BHR - 20% return</t>
  </si>
  <si>
    <t>EF102320130904</t>
  </si>
  <si>
    <t>unknown</t>
  </si>
  <si>
    <t>5 MF portfolio</t>
  </si>
  <si>
    <t>HSCTYMA070720141012</t>
  </si>
  <si>
    <t>Hampshire County</t>
  </si>
  <si>
    <t>MF+++</t>
  </si>
  <si>
    <t>26 units</t>
  </si>
  <si>
    <t>purchase price does not include fees</t>
  </si>
  <si>
    <t>Stratford083120121008</t>
  </si>
  <si>
    <t>removed 10/28/13</t>
  </si>
  <si>
    <t xml:space="preserve">Buy, Hold and rent opportunity.  Buyer to pay $5000 fee in addition to purchase. </t>
  </si>
  <si>
    <t>nb052820131041</t>
  </si>
  <si>
    <t>removed 1/30/14</t>
  </si>
  <si>
    <t>3/1/1073</t>
  </si>
  <si>
    <t>rental income while rehabbing 20.4% annual return on cash - price all in</t>
  </si>
  <si>
    <t>hartfordcounty082420121006</t>
  </si>
  <si>
    <t>SFR + Land</t>
  </si>
  <si>
    <t>buyer to pay additional fees on top of purchase - looking for all in offers</t>
  </si>
  <si>
    <t>htfd100220130954</t>
  </si>
  <si>
    <t>listing removed 4/16/15</t>
  </si>
  <si>
    <t>34 units</t>
  </si>
  <si>
    <t>buyer to pay $17,250 fees in addition to purchase or $767,250 all in</t>
  </si>
  <si>
    <t>BPT101720120709</t>
  </si>
  <si>
    <t>under contract 10/26/12</t>
  </si>
  <si>
    <t>2/2/1130</t>
  </si>
  <si>
    <t>or best offer - assignment fee may apply in addition to purchase price</t>
  </si>
  <si>
    <t>WB041920130909</t>
  </si>
  <si>
    <t>NB121320121658</t>
  </si>
  <si>
    <t>9 units</t>
  </si>
  <si>
    <t>17/9/6826</t>
  </si>
  <si>
    <t>buyer to pay fees in addition to purchase to be defined</t>
  </si>
  <si>
    <t>kent011720130828</t>
  </si>
  <si>
    <t>Kent</t>
  </si>
  <si>
    <t>removed 8/2/13</t>
  </si>
  <si>
    <t>3/3.5/3923</t>
  </si>
  <si>
    <t>buyer to pay finders fee in addition to purchase price</t>
  </si>
  <si>
    <t>BTTX040120141539</t>
  </si>
  <si>
    <t>2/1/960</t>
  </si>
  <si>
    <t>Madison CT NPN</t>
  </si>
  <si>
    <t>NPN</t>
  </si>
  <si>
    <t>Buyer to pay 6K fee in addition to purchase price address available with POF only</t>
  </si>
  <si>
    <t>1192 North Grand Street</t>
  </si>
  <si>
    <t>W Suffield</t>
  </si>
  <si>
    <t>pending 4/28/15</t>
  </si>
  <si>
    <t>removed 5/10/15 65K</t>
  </si>
  <si>
    <t>nbma061520130839</t>
  </si>
  <si>
    <t>New Bedford</t>
  </si>
  <si>
    <t>HCTX112520130923</t>
  </si>
  <si>
    <t>Harris County</t>
  </si>
  <si>
    <t>3/1/1528</t>
  </si>
  <si>
    <t>tx050220131134</t>
  </si>
  <si>
    <t>Crosby</t>
  </si>
  <si>
    <t>swtx060320130949</t>
  </si>
  <si>
    <t>3/2/1593</t>
  </si>
  <si>
    <t>cheshire051620131203</t>
  </si>
  <si>
    <t>Cheshire</t>
  </si>
  <si>
    <t>off market 3/6/15</t>
  </si>
  <si>
    <t>owners rehabbing themselves</t>
  </si>
  <si>
    <t>DNBRY091820130828</t>
  </si>
  <si>
    <t>3/1.5/1528</t>
  </si>
  <si>
    <t>Trumbull Project 1</t>
  </si>
  <si>
    <t>not for sale</t>
  </si>
  <si>
    <t>pfc/ss</t>
  </si>
  <si>
    <t>negotiating contract</t>
  </si>
  <si>
    <t>portland102320121115</t>
  </si>
  <si>
    <t>130K</t>
  </si>
  <si>
    <t>norwich120320120505</t>
  </si>
  <si>
    <t>TOLL011520130749</t>
  </si>
  <si>
    <t>Tolland County</t>
  </si>
  <si>
    <t>for more information contact Steve Lipka at 860-301-1213</t>
  </si>
  <si>
    <t>buyer to pay $9000 finders fee in addition to purchase price</t>
  </si>
  <si>
    <t>meriden040220130949</t>
  </si>
  <si>
    <t>plus $11,995 fee</t>
  </si>
  <si>
    <t>EHartford052120131414</t>
  </si>
  <si>
    <t>East Hartford</t>
  </si>
  <si>
    <t>4/1/1754</t>
  </si>
  <si>
    <t>nw071520130815</t>
  </si>
  <si>
    <t>buyer to pay $7500 finder fee in addition to purchase</t>
  </si>
  <si>
    <t>derby071220130747</t>
  </si>
  <si>
    <t>listing removed 12/14/14</t>
  </si>
  <si>
    <t>mf2</t>
  </si>
  <si>
    <t>8/3.5/3228</t>
  </si>
  <si>
    <t>bpt091720131456</t>
  </si>
  <si>
    <t>2/1/790</t>
  </si>
  <si>
    <t>NLCOUNTY081620130935 COMB</t>
  </si>
  <si>
    <t>Reduced</t>
  </si>
  <si>
    <t>BSMA122220131009</t>
  </si>
  <si>
    <t>Berkshire County</t>
  </si>
  <si>
    <t>NHCTY081820141504</t>
  </si>
  <si>
    <t>.20 acres</t>
  </si>
  <si>
    <t>NLCTY092020140739</t>
  </si>
  <si>
    <t>NOS 8/5/15</t>
  </si>
  <si>
    <t>3/1/1567</t>
  </si>
  <si>
    <t>NBCT092620141254</t>
  </si>
  <si>
    <t>removed 11/19/14</t>
  </si>
  <si>
    <t>Buy and Hold 15.5% potential ROI all fees included</t>
  </si>
  <si>
    <t>NTCT092620141354</t>
  </si>
  <si>
    <t>MF-6</t>
  </si>
  <si>
    <t>Buy and Hold 13% potential ROI all fees included</t>
  </si>
  <si>
    <t>HFCT093020141041</t>
  </si>
  <si>
    <t>HCCT093020141054</t>
  </si>
  <si>
    <t>price is all in including all fees - 16.8% ROI</t>
  </si>
  <si>
    <t>HCCT093020141251</t>
  </si>
  <si>
    <t>removed 10/23/15</t>
  </si>
  <si>
    <t>3 unit MU</t>
  </si>
  <si>
    <t>price is all in including all fees - 11.3% ROI</t>
  </si>
  <si>
    <t>CTPF110520141311</t>
  </si>
  <si>
    <t>NHCTYCT010920151127</t>
  </si>
  <si>
    <t>NLCTYCT122320140907</t>
  </si>
  <si>
    <t>withdrawn 2/17/15</t>
  </si>
  <si>
    <t>4/2.5/2921</t>
  </si>
  <si>
    <t>HCCT110420141803</t>
  </si>
  <si>
    <t>7 unit</t>
  </si>
  <si>
    <t>Call Steve Lipka for details</t>
  </si>
  <si>
    <t>NHCTYCT030920151031</t>
  </si>
  <si>
    <t>removed 10/5/15</t>
  </si>
  <si>
    <t>4/2/1440</t>
  </si>
  <si>
    <t>8.1% return on cash</t>
  </si>
  <si>
    <t>PCRI051820151532</t>
  </si>
  <si>
    <t>Providence County</t>
  </si>
  <si>
    <t>RI</t>
  </si>
  <si>
    <t>3/1/1366</t>
  </si>
  <si>
    <t>HCCT071320150959</t>
  </si>
  <si>
    <t>6/2/1716</t>
  </si>
  <si>
    <t>10.3% return on cash call Steve Lipka (860-301-1213) for more information</t>
  </si>
  <si>
    <t>HCCT071720151341</t>
  </si>
  <si>
    <t>removed 1/1/16 68</t>
  </si>
  <si>
    <t>4/1.5/1365</t>
  </si>
  <si>
    <t>10.2% return on cash call Steve Lipka 860-310-1213</t>
  </si>
  <si>
    <t>HCMA072720151407</t>
  </si>
  <si>
    <t>Hampden County</t>
  </si>
  <si>
    <t>removed 10/2/15 43</t>
  </si>
  <si>
    <t>NCCT080720150949</t>
  </si>
  <si>
    <t>removed 12/13/15 200</t>
  </si>
  <si>
    <t>10% return on cash call Steve Lipka (860-301-1213) for more information</t>
  </si>
  <si>
    <t>31 Lavalee Terrace</t>
  </si>
  <si>
    <t>Worcester</t>
  </si>
  <si>
    <t>3/1/1536</t>
  </si>
  <si>
    <t>removed 10/24/15 listed 99K</t>
  </si>
  <si>
    <t>NCCT093020150834</t>
  </si>
  <si>
    <t>2/1/749</t>
  </si>
  <si>
    <t>HCCT120420151412</t>
  </si>
  <si>
    <t>14.8% return on cash call Steve Lipka 860-301-1213</t>
  </si>
  <si>
    <t>NCCT102220150918</t>
  </si>
  <si>
    <t>NHCTY082620151841</t>
  </si>
  <si>
    <t>MF-2 +  cottage</t>
  </si>
  <si>
    <t>unit 1 5 bed/2 bath unit 2 1 bed/1 bath</t>
  </si>
  <si>
    <t>NHCTY909420150921</t>
  </si>
  <si>
    <t>21 % NOI call Steve Lipka (860-301-1213)</t>
  </si>
  <si>
    <t>NLCT100720151243</t>
  </si>
  <si>
    <t>12.3% return on cash call Steve Lipka 860-301-1213</t>
  </si>
  <si>
    <t>removed 10/30/15 listed 72.9</t>
  </si>
  <si>
    <t>44 Laurel Hill Road</t>
  </si>
  <si>
    <t>8 units</t>
  </si>
  <si>
    <t>FCCT012120151113</t>
  </si>
  <si>
    <t>land and sfr</t>
  </si>
  <si>
    <t>see marketing letter</t>
  </si>
  <si>
    <t>34 Hill Street</t>
  </si>
  <si>
    <t>3/2/1314</t>
  </si>
  <si>
    <t>.17+.17</t>
  </si>
  <si>
    <t>NCCT110920150818</t>
  </si>
  <si>
    <t>MF-3 + MF-2</t>
  </si>
  <si>
    <t>10.9% cap rate call Steve Lipka at 860-301-1213</t>
  </si>
  <si>
    <t>NCCT111120150826</t>
  </si>
  <si>
    <t>no longer offered</t>
  </si>
  <si>
    <t>4/1.5/1816</t>
  </si>
  <si>
    <t>1091 Tolland Street</t>
  </si>
  <si>
    <t>removed 7/27/16</t>
  </si>
  <si>
    <t>4/2/1708</t>
  </si>
  <si>
    <t>7.1% return on cash call Steve Lipka 860-301-1213</t>
  </si>
  <si>
    <t>WCCT022320161249</t>
  </si>
  <si>
    <t>HOLD</t>
  </si>
  <si>
    <t>4/1/1327</t>
  </si>
  <si>
    <t>NCCT022320161258</t>
  </si>
  <si>
    <t>FCCT022820160951</t>
  </si>
  <si>
    <t>sfr&amp;land</t>
  </si>
  <si>
    <t>tax sale</t>
  </si>
  <si>
    <t>NCCT020820160819</t>
  </si>
  <si>
    <t>removed 4/16/16</t>
  </si>
  <si>
    <t>3/1/1328</t>
  </si>
  <si>
    <t>132 Collins Street</t>
  </si>
  <si>
    <t>withdrawn 5/2/16</t>
  </si>
  <si>
    <t>Apartment</t>
  </si>
  <si>
    <t>on request</t>
  </si>
  <si>
    <t>.29 acres</t>
  </si>
  <si>
    <t>$1.5 M</t>
  </si>
  <si>
    <t>28 Gilbert Street</t>
  </si>
  <si>
    <t>removed 2/18/17</t>
  </si>
  <si>
    <t>4/2/1806</t>
  </si>
  <si>
    <t>WCVT081720161059</t>
  </si>
  <si>
    <t>Windsor County</t>
  </si>
  <si>
    <t>VT</t>
  </si>
  <si>
    <t>??????</t>
  </si>
  <si>
    <t>26-28 Platt Street</t>
  </si>
  <si>
    <t>rented 2/3/17</t>
  </si>
  <si>
    <t>MCCT101920161402</t>
  </si>
  <si>
    <t>7/32620</t>
  </si>
  <si>
    <t>NCCT111420160914</t>
  </si>
  <si>
    <t>NCCT112220161116</t>
  </si>
  <si>
    <t>35 Clifford Street</t>
  </si>
  <si>
    <t>removed 3/27/17</t>
  </si>
  <si>
    <t>3/1/1074</t>
  </si>
  <si>
    <t>9 Palmer Road</t>
  </si>
  <si>
    <t>Pownal</t>
  </si>
  <si>
    <t>295 Olmstead Hill Road</t>
  </si>
  <si>
    <t>4/3+2/4875</t>
  </si>
  <si>
    <t>184 Greenville Street</t>
  </si>
  <si>
    <t xml:space="preserve">Spencer </t>
  </si>
  <si>
    <t>to auction</t>
  </si>
  <si>
    <t>3/2/1108</t>
  </si>
  <si>
    <t>NWUS032320171109</t>
  </si>
  <si>
    <t>Nationwide</t>
  </si>
  <si>
    <t>USA</t>
  </si>
  <si>
    <t>gas station</t>
  </si>
  <si>
    <t>sfr-package</t>
  </si>
  <si>
    <t>56 Huntington Street</t>
  </si>
  <si>
    <t>withdrawn 10/23/17</t>
  </si>
  <si>
    <t>office (4)</t>
  </si>
  <si>
    <t>2381 sf</t>
  </si>
  <si>
    <t>110 all in</t>
  </si>
  <si>
    <t>44 Route 2A</t>
  </si>
  <si>
    <t>Preston</t>
  </si>
  <si>
    <t>48 Route 2A</t>
  </si>
  <si>
    <t>2/2/1750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</si>
</sst>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/>
    <xf numFmtId="16" fontId="0" fillId="0" borderId="0" xfId="0" applyNumberFormat="1" applyAlignment="1">
      <alignment horizontal="righ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0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quotePrefix="1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5" fillId="0" borderId="0" xfId="0" applyFont="1" applyAlignment="1">
      <alignment horizontal="right" wrapText="1"/>
    </xf>
    <xf numFmtId="165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pane xSplit="2" ySplit="3" topLeftCell="I4" activePane="bottomRight" state="frozen"/>
      <selection pane="bottomRight" activeCell="A4" sqref="A4:R12"/>
      <selection pane="bottomLeft" activeCell="A3" sqref="A3"/>
      <selection pane="topRight" activeCell="C1" sqref="C1"/>
    </sheetView>
  </sheetViews>
  <sheetFormatPr defaultRowHeight="15"/>
  <cols>
    <col min="1" max="1" width="28.42578125" style="1" customWidth="1"/>
    <col min="2" max="2" width="21.140625" style="1" customWidth="1"/>
    <col min="3" max="3" width="7.28515625" style="1" customWidth="1"/>
    <col min="4" max="4" width="21.28515625" style="15" customWidth="1"/>
    <col min="5" max="5" width="11.28515625" style="26" bestFit="1" customWidth="1"/>
    <col min="6" max="6" width="10.7109375" style="26" bestFit="1" customWidth="1"/>
    <col min="7" max="7" width="18.28515625" style="26" customWidth="1"/>
    <col min="8" max="8" width="8.85546875" style="3" customWidth="1"/>
    <col min="9" max="9" width="12.28515625" style="36" bestFit="1" customWidth="1"/>
    <col min="10" max="10" width="11" style="2" customWidth="1"/>
    <col min="11" max="11" width="8.85546875" style="2" customWidth="1"/>
    <col min="12" max="12" width="10" style="2" bestFit="1" customWidth="1"/>
    <col min="13" max="16" width="8.85546875" style="2" customWidth="1"/>
    <col min="17" max="17" width="8.85546875" style="5" customWidth="1"/>
    <col min="18" max="18" width="39.7109375" style="15" bestFit="1" customWidth="1"/>
  </cols>
  <sheetData>
    <row r="1" spans="1:18">
      <c r="A1" s="4" t="s">
        <v>0</v>
      </c>
      <c r="B1" s="7" t="s">
        <v>1</v>
      </c>
    </row>
    <row r="2" spans="1:18" s="23" customFormat="1">
      <c r="A2" s="16" t="s">
        <v>2</v>
      </c>
      <c r="B2" s="17"/>
      <c r="C2" s="18"/>
      <c r="D2" s="22"/>
      <c r="E2" s="27"/>
      <c r="F2" s="27"/>
      <c r="G2" s="27"/>
      <c r="H2" s="19"/>
      <c r="I2" s="37"/>
      <c r="J2" s="20"/>
      <c r="K2" s="20"/>
      <c r="L2" s="20"/>
      <c r="M2" s="20"/>
      <c r="N2" s="20"/>
      <c r="O2" s="20"/>
      <c r="P2" s="20"/>
      <c r="Q2" s="21"/>
      <c r="R2" s="22"/>
    </row>
    <row r="3" spans="1:18" s="1" customFormat="1">
      <c r="A3" s="1" t="s">
        <v>3</v>
      </c>
      <c r="B3" s="1" t="s">
        <v>4</v>
      </c>
      <c r="C3" s="1" t="s">
        <v>5</v>
      </c>
      <c r="D3" s="15" t="s">
        <v>6</v>
      </c>
      <c r="E3" s="26" t="s">
        <v>7</v>
      </c>
      <c r="F3" s="26" t="s">
        <v>8</v>
      </c>
      <c r="G3" s="26" t="s">
        <v>9</v>
      </c>
      <c r="H3" s="3" t="s">
        <v>10</v>
      </c>
      <c r="I3" s="36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5" t="s">
        <v>19</v>
      </c>
      <c r="R3" s="15" t="s">
        <v>20</v>
      </c>
    </row>
    <row r="4" spans="1:18" s="1" customFormat="1">
      <c r="D4" s="15"/>
      <c r="E4" s="26"/>
      <c r="F4" s="26"/>
      <c r="G4" s="26"/>
      <c r="H4" s="3"/>
      <c r="I4" s="36"/>
      <c r="J4" s="2"/>
      <c r="K4" s="2"/>
      <c r="L4" s="2"/>
      <c r="M4" s="2"/>
      <c r="N4" s="2"/>
      <c r="O4" s="2"/>
      <c r="P4" s="2"/>
      <c r="Q4" s="5"/>
      <c r="R4" s="15"/>
    </row>
    <row r="5" spans="1:18">
      <c r="D5" s="3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0"/>
  <sheetViews>
    <sheetView workbookViewId="0">
      <pane xSplit="2" ySplit="2" topLeftCell="C213" activePane="bottomRight" state="frozen"/>
      <selection pane="bottomRight" activeCell="A220" sqref="A220"/>
      <selection pane="bottomLeft" activeCell="A3" sqref="A3"/>
      <selection pane="topRight" activeCell="C1" sqref="C1"/>
    </sheetView>
  </sheetViews>
  <sheetFormatPr defaultRowHeight="15"/>
  <cols>
    <col min="1" max="1" width="23.42578125" style="1" bestFit="1" customWidth="1"/>
    <col min="2" max="2" width="20.28515625" style="1" bestFit="1" customWidth="1"/>
    <col min="3" max="3" width="9.5703125" style="1" customWidth="1"/>
    <col min="4" max="4" width="15.28515625" style="1" bestFit="1" customWidth="1"/>
    <col min="5" max="5" width="11" style="1" customWidth="1"/>
    <col min="6" max="6" width="10.5703125" style="1" bestFit="1" customWidth="1"/>
    <col min="7" max="7" width="14.85546875" style="1" bestFit="1" customWidth="1"/>
    <col min="8" max="8" width="8.85546875" style="3" customWidth="1"/>
    <col min="9" max="16" width="8.85546875" style="2" customWidth="1"/>
    <col min="17" max="17" width="8.85546875" style="5" customWidth="1"/>
    <col min="18" max="18" width="39.42578125" style="4" customWidth="1"/>
  </cols>
  <sheetData>
    <row r="1" spans="1:18">
      <c r="A1" s="4" t="s">
        <v>21</v>
      </c>
    </row>
    <row r="2" spans="1:18" s="1" customFormat="1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3" t="s">
        <v>10</v>
      </c>
      <c r="I2" s="2" t="s">
        <v>22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5" t="s">
        <v>19</v>
      </c>
      <c r="R2" s="4" t="s">
        <v>20</v>
      </c>
    </row>
    <row r="3" spans="1:18" s="1" customFormat="1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3">
        <v>0.39</v>
      </c>
      <c r="I3" s="2">
        <v>289.5</v>
      </c>
      <c r="J3" s="2">
        <v>236</v>
      </c>
      <c r="K3" s="2"/>
      <c r="L3" s="2"/>
      <c r="M3" s="2"/>
      <c r="N3" s="2"/>
      <c r="O3" s="2"/>
      <c r="P3" s="2"/>
      <c r="Q3" s="5"/>
      <c r="R3" s="4" t="s">
        <v>30</v>
      </c>
    </row>
    <row r="4" spans="1:18" s="1" customFormat="1">
      <c r="A4" s="1" t="s">
        <v>31</v>
      </c>
      <c r="B4" s="1" t="s">
        <v>32</v>
      </c>
      <c r="C4" s="1" t="s">
        <v>25</v>
      </c>
      <c r="D4" s="1" t="s">
        <v>26</v>
      </c>
      <c r="E4" s="1" t="s">
        <v>33</v>
      </c>
      <c r="F4" s="1" t="s">
        <v>28</v>
      </c>
      <c r="G4" s="1" t="s">
        <v>34</v>
      </c>
      <c r="H4" s="3">
        <v>0.21</v>
      </c>
      <c r="I4" s="2">
        <v>434.9</v>
      </c>
      <c r="J4" s="2">
        <v>315</v>
      </c>
      <c r="K4" s="2"/>
      <c r="L4" s="2"/>
      <c r="M4" s="2"/>
      <c r="N4" s="2"/>
      <c r="O4" s="2"/>
      <c r="P4" s="2"/>
      <c r="Q4" s="5"/>
      <c r="R4" s="4" t="s">
        <v>35</v>
      </c>
    </row>
    <row r="5" spans="1:18">
      <c r="A5" s="1" t="s">
        <v>36</v>
      </c>
      <c r="B5" s="1" t="s">
        <v>24</v>
      </c>
      <c r="C5" s="1" t="s">
        <v>25</v>
      </c>
      <c r="D5" s="1" t="s">
        <v>37</v>
      </c>
      <c r="E5" s="1" t="s">
        <v>33</v>
      </c>
      <c r="F5" s="1" t="s">
        <v>38</v>
      </c>
      <c r="G5" s="1" t="s">
        <v>39</v>
      </c>
      <c r="H5" s="3">
        <v>0.12</v>
      </c>
      <c r="I5" s="2">
        <v>79</v>
      </c>
      <c r="J5" s="2">
        <v>136</v>
      </c>
      <c r="K5" s="2">
        <v>165</v>
      </c>
      <c r="L5" s="2">
        <v>53</v>
      </c>
      <c r="M5" s="2">
        <v>17</v>
      </c>
      <c r="N5" s="2">
        <v>35</v>
      </c>
      <c r="O5" s="2">
        <v>60</v>
      </c>
      <c r="P5" s="2">
        <v>130</v>
      </c>
      <c r="Q5" s="5">
        <v>0.26919999999999999</v>
      </c>
      <c r="R5" s="4" t="s">
        <v>37</v>
      </c>
    </row>
    <row r="6" spans="1:18">
      <c r="A6" s="1" t="s">
        <v>40</v>
      </c>
      <c r="B6" s="1" t="s">
        <v>24</v>
      </c>
      <c r="C6" s="1" t="s">
        <v>25</v>
      </c>
      <c r="D6" s="1" t="s">
        <v>26</v>
      </c>
      <c r="E6" s="1" t="s">
        <v>33</v>
      </c>
      <c r="F6" s="1" t="s">
        <v>41</v>
      </c>
      <c r="G6" s="1" t="s">
        <v>42</v>
      </c>
      <c r="H6" s="3">
        <v>0.2</v>
      </c>
      <c r="I6" s="2">
        <v>128</v>
      </c>
      <c r="J6" s="2">
        <v>125</v>
      </c>
      <c r="K6" s="2">
        <v>170</v>
      </c>
      <c r="L6" s="2">
        <v>55</v>
      </c>
      <c r="M6" s="2">
        <v>17</v>
      </c>
      <c r="N6" s="2">
        <v>30</v>
      </c>
      <c r="O6" s="2">
        <v>68</v>
      </c>
      <c r="P6" s="2">
        <v>140</v>
      </c>
      <c r="Q6" s="5">
        <v>0.21429999999999999</v>
      </c>
      <c r="R6" s="4" t="s">
        <v>43</v>
      </c>
    </row>
    <row r="7" spans="1:18">
      <c r="A7" s="1" t="s">
        <v>44</v>
      </c>
      <c r="B7" s="1" t="s">
        <v>45</v>
      </c>
      <c r="C7" s="1" t="s">
        <v>25</v>
      </c>
      <c r="D7" s="1" t="s">
        <v>26</v>
      </c>
      <c r="E7" s="1" t="s">
        <v>33</v>
      </c>
      <c r="F7" s="1" t="s">
        <v>38</v>
      </c>
      <c r="G7" s="1" t="s">
        <v>46</v>
      </c>
      <c r="H7" s="3">
        <v>0.14000000000000001</v>
      </c>
      <c r="I7" s="2">
        <v>94</v>
      </c>
      <c r="J7" s="2">
        <v>161</v>
      </c>
      <c r="K7" s="2">
        <v>200</v>
      </c>
      <c r="L7" s="2">
        <v>65</v>
      </c>
      <c r="M7" s="2">
        <v>20</v>
      </c>
      <c r="N7" s="2">
        <v>33</v>
      </c>
      <c r="O7" s="2">
        <v>82</v>
      </c>
      <c r="P7" s="2">
        <v>167</v>
      </c>
      <c r="Q7" s="5">
        <v>0.1976</v>
      </c>
      <c r="R7" s="4" t="s">
        <v>47</v>
      </c>
    </row>
    <row r="8" spans="1:18">
      <c r="A8" s="1" t="s">
        <v>48</v>
      </c>
      <c r="B8" s="1" t="s">
        <v>24</v>
      </c>
      <c r="C8" s="1" t="s">
        <v>25</v>
      </c>
      <c r="D8" s="1" t="s">
        <v>26</v>
      </c>
      <c r="E8" s="1" t="s">
        <v>33</v>
      </c>
      <c r="F8" s="1" t="s">
        <v>38</v>
      </c>
      <c r="G8" s="1" t="s">
        <v>49</v>
      </c>
      <c r="H8" s="3">
        <v>0.13</v>
      </c>
      <c r="I8" s="2">
        <v>104.5</v>
      </c>
      <c r="J8" s="2">
        <v>138</v>
      </c>
      <c r="K8" s="2">
        <v>165</v>
      </c>
      <c r="L8" s="2">
        <v>30</v>
      </c>
      <c r="M8" s="2">
        <v>20</v>
      </c>
      <c r="N8" s="2">
        <v>27</v>
      </c>
      <c r="O8" s="2">
        <v>88</v>
      </c>
      <c r="P8" s="2">
        <v>138</v>
      </c>
      <c r="Q8" s="5">
        <v>0.19570000000000001</v>
      </c>
      <c r="R8" s="4" t="s">
        <v>50</v>
      </c>
    </row>
    <row r="9" spans="1:18">
      <c r="A9" s="1" t="s">
        <v>51</v>
      </c>
      <c r="B9" s="1" t="s">
        <v>45</v>
      </c>
      <c r="C9" s="1" t="s">
        <v>25</v>
      </c>
      <c r="D9" s="1" t="s">
        <v>26</v>
      </c>
      <c r="E9" s="1" t="s">
        <v>27</v>
      </c>
      <c r="F9" s="1" t="s">
        <v>38</v>
      </c>
      <c r="G9" s="1" t="s">
        <v>52</v>
      </c>
      <c r="H9" s="3">
        <v>0.1</v>
      </c>
      <c r="I9" s="2">
        <v>145</v>
      </c>
      <c r="J9" s="2">
        <v>148</v>
      </c>
      <c r="K9" s="2">
        <v>250</v>
      </c>
      <c r="L9" s="2">
        <v>43</v>
      </c>
      <c r="M9" s="2">
        <v>25</v>
      </c>
      <c r="N9" s="2">
        <v>47</v>
      </c>
      <c r="O9" s="2">
        <v>135</v>
      </c>
      <c r="P9" s="2">
        <v>203</v>
      </c>
      <c r="Q9" s="5">
        <v>0.23150000000000001</v>
      </c>
      <c r="R9" s="4" t="s">
        <v>53</v>
      </c>
    </row>
    <row r="10" spans="1:18">
      <c r="A10" s="1" t="s">
        <v>54</v>
      </c>
      <c r="B10" s="1" t="s">
        <v>45</v>
      </c>
      <c r="C10" s="1" t="s">
        <v>25</v>
      </c>
      <c r="D10" s="1" t="s">
        <v>26</v>
      </c>
      <c r="E10" s="1" t="s">
        <v>33</v>
      </c>
      <c r="F10" s="1" t="s">
        <v>38</v>
      </c>
      <c r="G10" s="1" t="s">
        <v>55</v>
      </c>
      <c r="H10" s="3">
        <v>0.97</v>
      </c>
      <c r="I10" s="2">
        <v>109.9</v>
      </c>
      <c r="J10" s="2">
        <v>207</v>
      </c>
      <c r="K10" s="2">
        <v>230</v>
      </c>
      <c r="L10" s="2">
        <v>49</v>
      </c>
      <c r="M10" s="2">
        <v>23</v>
      </c>
      <c r="N10" s="2">
        <v>48.1</v>
      </c>
      <c r="O10" s="2">
        <v>109.9</v>
      </c>
      <c r="P10" s="2">
        <v>181.9</v>
      </c>
      <c r="Q10" s="5">
        <v>0.26440000000000002</v>
      </c>
      <c r="R10" s="4" t="s">
        <v>56</v>
      </c>
    </row>
    <row r="11" spans="1:18">
      <c r="A11" s="1" t="s">
        <v>57</v>
      </c>
      <c r="B11" s="1" t="s">
        <v>24</v>
      </c>
      <c r="C11" s="1" t="s">
        <v>25</v>
      </c>
      <c r="D11" s="1" t="s">
        <v>26</v>
      </c>
      <c r="E11" s="1" t="s">
        <v>58</v>
      </c>
      <c r="F11" s="1" t="s">
        <v>59</v>
      </c>
      <c r="G11" s="6">
        <v>201372</v>
      </c>
      <c r="H11" s="3">
        <v>4.9000000000000002E-2</v>
      </c>
      <c r="I11" s="2">
        <v>65</v>
      </c>
      <c r="J11" s="2">
        <v>122</v>
      </c>
      <c r="R11" s="4" t="s">
        <v>60</v>
      </c>
    </row>
    <row r="12" spans="1:18">
      <c r="A12" s="1" t="s">
        <v>61</v>
      </c>
      <c r="B12" s="1" t="s">
        <v>45</v>
      </c>
      <c r="C12" s="1" t="s">
        <v>25</v>
      </c>
      <c r="D12" s="1" t="s">
        <v>62</v>
      </c>
      <c r="E12" s="1" t="s">
        <v>27</v>
      </c>
      <c r="F12" s="1" t="s">
        <v>38</v>
      </c>
      <c r="G12" s="1" t="s">
        <v>63</v>
      </c>
      <c r="H12" s="3">
        <v>0.12</v>
      </c>
      <c r="I12" s="2">
        <v>124.9</v>
      </c>
      <c r="J12" s="2">
        <v>179</v>
      </c>
      <c r="K12" s="2">
        <v>245</v>
      </c>
      <c r="L12" s="2">
        <v>94</v>
      </c>
      <c r="M12" s="2">
        <v>25</v>
      </c>
      <c r="N12" s="2">
        <v>40</v>
      </c>
      <c r="O12" s="2">
        <v>86</v>
      </c>
      <c r="P12" s="2">
        <v>205</v>
      </c>
      <c r="Q12" s="5">
        <v>0.19600000000000001</v>
      </c>
      <c r="R12" s="4" t="s">
        <v>62</v>
      </c>
    </row>
    <row r="13" spans="1:18">
      <c r="A13" s="8" t="s">
        <v>64</v>
      </c>
      <c r="B13" s="1" t="s">
        <v>65</v>
      </c>
      <c r="C13" s="1" t="s">
        <v>66</v>
      </c>
      <c r="D13" s="1" t="s">
        <v>62</v>
      </c>
      <c r="E13" s="1" t="s">
        <v>67</v>
      </c>
      <c r="F13" s="1" t="s">
        <v>68</v>
      </c>
      <c r="G13" s="1" t="s">
        <v>69</v>
      </c>
      <c r="H13" s="3">
        <v>0.161</v>
      </c>
      <c r="I13" s="2">
        <v>130</v>
      </c>
      <c r="K13" s="2">
        <v>250</v>
      </c>
      <c r="L13" s="2">
        <v>40</v>
      </c>
      <c r="M13" s="2">
        <v>25</v>
      </c>
      <c r="N13" s="2">
        <v>55</v>
      </c>
      <c r="O13" s="2">
        <v>130</v>
      </c>
      <c r="P13" s="2">
        <v>195</v>
      </c>
      <c r="Q13" s="5">
        <v>0.28199999999999997</v>
      </c>
      <c r="R13" s="4" t="s">
        <v>62</v>
      </c>
    </row>
    <row r="14" spans="1:18">
      <c r="A14" s="1" t="s">
        <v>70</v>
      </c>
      <c r="B14" s="1" t="s">
        <v>71</v>
      </c>
      <c r="C14" s="1" t="s">
        <v>25</v>
      </c>
      <c r="D14" s="1" t="s">
        <v>62</v>
      </c>
      <c r="E14" s="1" t="s">
        <v>72</v>
      </c>
      <c r="F14" s="1" t="s">
        <v>73</v>
      </c>
      <c r="G14" s="6">
        <v>307324</v>
      </c>
      <c r="I14" s="2">
        <v>410</v>
      </c>
      <c r="J14" s="2">
        <v>496</v>
      </c>
      <c r="R14" s="4" t="s">
        <v>62</v>
      </c>
    </row>
    <row r="15" spans="1:18">
      <c r="A15" s="1" t="s">
        <v>74</v>
      </c>
      <c r="B15" s="1" t="s">
        <v>75</v>
      </c>
      <c r="C15" s="1" t="s">
        <v>25</v>
      </c>
      <c r="D15" s="1" t="s">
        <v>62</v>
      </c>
      <c r="E15" s="1" t="s">
        <v>67</v>
      </c>
      <c r="F15" s="1" t="s">
        <v>68</v>
      </c>
      <c r="G15" s="1" t="s">
        <v>76</v>
      </c>
      <c r="H15" s="3">
        <v>0.37</v>
      </c>
      <c r="I15" s="2">
        <v>115</v>
      </c>
      <c r="J15" s="2">
        <v>142</v>
      </c>
      <c r="K15" s="2">
        <v>218</v>
      </c>
      <c r="L15" s="2">
        <v>65</v>
      </c>
      <c r="M15" s="2">
        <v>22</v>
      </c>
      <c r="N15" s="2">
        <v>22</v>
      </c>
      <c r="O15" s="2">
        <v>109</v>
      </c>
      <c r="P15" s="2">
        <v>196</v>
      </c>
      <c r="Q15" s="5">
        <v>0.11</v>
      </c>
      <c r="R15" s="15" t="s">
        <v>77</v>
      </c>
    </row>
    <row r="16" spans="1:18">
      <c r="A16" s="1" t="s">
        <v>78</v>
      </c>
      <c r="B16" s="1" t="s">
        <v>79</v>
      </c>
      <c r="C16" s="1" t="s">
        <v>25</v>
      </c>
      <c r="D16" s="1" t="s">
        <v>26</v>
      </c>
      <c r="E16" s="1" t="s">
        <v>80</v>
      </c>
      <c r="F16" s="1" t="s">
        <v>81</v>
      </c>
      <c r="G16" s="1" t="s">
        <v>82</v>
      </c>
      <c r="H16" s="3">
        <v>0.09</v>
      </c>
      <c r="I16" s="2">
        <v>87.5</v>
      </c>
      <c r="R16" s="15" t="s">
        <v>83</v>
      </c>
    </row>
    <row r="17" spans="1:18">
      <c r="A17" s="1" t="s">
        <v>84</v>
      </c>
      <c r="B17" s="1" t="s">
        <v>85</v>
      </c>
      <c r="C17" s="1" t="s">
        <v>66</v>
      </c>
      <c r="D17" s="1" t="s">
        <v>86</v>
      </c>
      <c r="E17" s="1" t="s">
        <v>87</v>
      </c>
      <c r="F17" s="1" t="s">
        <v>88</v>
      </c>
      <c r="G17" s="1" t="s">
        <v>89</v>
      </c>
      <c r="I17" s="2">
        <v>140</v>
      </c>
      <c r="K17" s="2">
        <v>190</v>
      </c>
      <c r="L17" s="2">
        <v>0</v>
      </c>
      <c r="M17" s="2">
        <v>19</v>
      </c>
      <c r="N17" s="2">
        <v>31</v>
      </c>
      <c r="O17" s="2">
        <v>140</v>
      </c>
      <c r="P17" s="2">
        <v>109</v>
      </c>
      <c r="Q17" s="5">
        <v>0.28499999999999998</v>
      </c>
      <c r="R17" s="15" t="s">
        <v>90</v>
      </c>
    </row>
    <row r="18" spans="1:18" ht="30">
      <c r="A18" s="1" t="s">
        <v>91</v>
      </c>
      <c r="B18" s="1" t="s">
        <v>92</v>
      </c>
      <c r="C18" s="1" t="s">
        <v>66</v>
      </c>
      <c r="D18" s="1" t="s">
        <v>86</v>
      </c>
      <c r="E18" s="1" t="s">
        <v>93</v>
      </c>
      <c r="F18" s="1" t="s">
        <v>94</v>
      </c>
      <c r="G18" s="1">
        <v>1950</v>
      </c>
      <c r="H18" s="3">
        <v>1.0999999999999999E-2</v>
      </c>
      <c r="I18" s="2" t="s">
        <v>95</v>
      </c>
      <c r="K18" s="2">
        <v>2000</v>
      </c>
      <c r="R18" s="15" t="s">
        <v>96</v>
      </c>
    </row>
    <row r="19" spans="1:18" ht="30">
      <c r="A19" s="1" t="s">
        <v>97</v>
      </c>
      <c r="B19" s="1" t="s">
        <v>98</v>
      </c>
      <c r="C19" s="1" t="s">
        <v>99</v>
      </c>
      <c r="D19" s="1" t="s">
        <v>26</v>
      </c>
      <c r="E19" s="1" t="s">
        <v>58</v>
      </c>
      <c r="F19" s="1" t="s">
        <v>68</v>
      </c>
      <c r="G19" s="6">
        <v>8859</v>
      </c>
      <c r="H19" s="3">
        <v>0.11</v>
      </c>
      <c r="I19" s="2">
        <v>20</v>
      </c>
      <c r="K19" s="2">
        <v>43</v>
      </c>
      <c r="Q19" s="5">
        <v>0.5</v>
      </c>
      <c r="R19" s="15" t="s">
        <v>100</v>
      </c>
    </row>
    <row r="20" spans="1:18" ht="30">
      <c r="A20" s="1" t="s">
        <v>101</v>
      </c>
      <c r="B20" s="1" t="s">
        <v>98</v>
      </c>
      <c r="C20" s="1" t="s">
        <v>99</v>
      </c>
      <c r="D20" s="1" t="s">
        <v>26</v>
      </c>
      <c r="E20" s="1" t="s">
        <v>58</v>
      </c>
      <c r="F20" s="1" t="s">
        <v>102</v>
      </c>
      <c r="G20" s="6">
        <v>68760</v>
      </c>
      <c r="H20" s="3">
        <v>0.08</v>
      </c>
      <c r="I20" s="2">
        <v>50</v>
      </c>
      <c r="K20" s="2">
        <v>50</v>
      </c>
      <c r="Q20" s="5">
        <f>24/50</f>
        <v>0.48</v>
      </c>
      <c r="R20" s="15" t="s">
        <v>100</v>
      </c>
    </row>
    <row r="21" spans="1:18">
      <c r="A21" s="1" t="s">
        <v>103</v>
      </c>
      <c r="B21" s="1" t="s">
        <v>104</v>
      </c>
      <c r="C21" s="1" t="s">
        <v>25</v>
      </c>
      <c r="D21" s="1" t="s">
        <v>26</v>
      </c>
      <c r="E21" s="1" t="s">
        <v>105</v>
      </c>
      <c r="F21" s="1" t="s">
        <v>106</v>
      </c>
      <c r="G21" s="1" t="s">
        <v>107</v>
      </c>
      <c r="H21" s="3">
        <v>0.5</v>
      </c>
      <c r="I21" s="2" t="s">
        <v>108</v>
      </c>
      <c r="J21" s="2">
        <v>152</v>
      </c>
      <c r="K21" s="2">
        <v>210</v>
      </c>
      <c r="L21" s="2">
        <v>41</v>
      </c>
      <c r="M21" s="2">
        <v>21</v>
      </c>
      <c r="N21" s="2">
        <v>34</v>
      </c>
      <c r="O21" s="2">
        <v>114</v>
      </c>
      <c r="P21" s="2">
        <v>176</v>
      </c>
      <c r="Q21" s="5">
        <v>0.19</v>
      </c>
      <c r="R21" s="15" t="s">
        <v>109</v>
      </c>
    </row>
    <row r="22" spans="1:18">
      <c r="A22" s="1" t="s">
        <v>110</v>
      </c>
      <c r="B22" s="1" t="s">
        <v>111</v>
      </c>
      <c r="C22" s="1" t="s">
        <v>66</v>
      </c>
      <c r="D22" s="1" t="s">
        <v>26</v>
      </c>
      <c r="E22" s="1" t="s">
        <v>112</v>
      </c>
      <c r="F22" s="1" t="s">
        <v>68</v>
      </c>
      <c r="G22" s="1" t="s">
        <v>113</v>
      </c>
      <c r="H22" s="3">
        <v>3.4</v>
      </c>
      <c r="I22" s="2">
        <v>1499</v>
      </c>
      <c r="J22" s="2">
        <v>1128</v>
      </c>
      <c r="K22" s="2">
        <v>1800</v>
      </c>
      <c r="L22" s="2">
        <v>200</v>
      </c>
      <c r="M22" s="2">
        <v>180</v>
      </c>
      <c r="N22" s="2">
        <v>220</v>
      </c>
      <c r="O22" s="2">
        <v>1200</v>
      </c>
      <c r="P22" s="2">
        <v>1580</v>
      </c>
      <c r="Q22" s="5">
        <v>0.14000000000000001</v>
      </c>
      <c r="R22" s="15" t="s">
        <v>114</v>
      </c>
    </row>
    <row r="23" spans="1:18">
      <c r="A23" s="1" t="s">
        <v>115</v>
      </c>
      <c r="B23" s="1" t="s">
        <v>24</v>
      </c>
      <c r="C23" s="1" t="s">
        <v>25</v>
      </c>
      <c r="D23" s="1" t="s">
        <v>26</v>
      </c>
      <c r="E23" s="1" t="s">
        <v>116</v>
      </c>
      <c r="F23" s="1" t="s">
        <v>68</v>
      </c>
      <c r="G23" s="6">
        <v>913784</v>
      </c>
      <c r="H23" s="3">
        <v>0.11</v>
      </c>
      <c r="I23" s="2">
        <v>155</v>
      </c>
      <c r="J23" s="2">
        <f>368*0.7</f>
        <v>257.59999999999997</v>
      </c>
      <c r="R23" s="15" t="s">
        <v>117</v>
      </c>
    </row>
    <row r="24" spans="1:18">
      <c r="A24" s="1" t="s">
        <v>118</v>
      </c>
      <c r="B24" s="1" t="s">
        <v>119</v>
      </c>
      <c r="C24" s="1" t="s">
        <v>25</v>
      </c>
      <c r="D24" s="1" t="s">
        <v>26</v>
      </c>
      <c r="E24" s="1" t="s">
        <v>120</v>
      </c>
      <c r="F24" s="1" t="s">
        <v>121</v>
      </c>
      <c r="G24" s="6">
        <v>867209</v>
      </c>
      <c r="H24" s="3">
        <v>0.34</v>
      </c>
      <c r="I24" s="2">
        <v>599.9</v>
      </c>
      <c r="J24" s="2">
        <v>386</v>
      </c>
      <c r="K24" s="2">
        <v>550</v>
      </c>
      <c r="O24" s="2">
        <v>375</v>
      </c>
      <c r="R24" s="15" t="s">
        <v>122</v>
      </c>
    </row>
    <row r="25" spans="1:18">
      <c r="A25" s="1" t="s">
        <v>123</v>
      </c>
      <c r="B25" s="1" t="s">
        <v>124</v>
      </c>
      <c r="C25" s="1" t="s">
        <v>25</v>
      </c>
      <c r="D25" s="1" t="s">
        <v>26</v>
      </c>
      <c r="E25" s="1" t="s">
        <v>33</v>
      </c>
      <c r="F25" s="1" t="s">
        <v>38</v>
      </c>
      <c r="G25" s="1" t="s">
        <v>125</v>
      </c>
      <c r="H25" s="3">
        <v>0.5</v>
      </c>
      <c r="I25" s="2">
        <v>159.9</v>
      </c>
      <c r="J25" s="2">
        <v>228</v>
      </c>
      <c r="K25" s="2">
        <v>225</v>
      </c>
      <c r="L25" s="2">
        <v>125</v>
      </c>
      <c r="M25" s="2">
        <v>23</v>
      </c>
      <c r="N25" s="2">
        <v>50</v>
      </c>
      <c r="O25" s="2">
        <v>27</v>
      </c>
      <c r="P25" s="2">
        <v>175</v>
      </c>
      <c r="Q25" s="5">
        <f>N25/P25</f>
        <v>0.2857142857142857</v>
      </c>
      <c r="R25" s="15" t="s">
        <v>126</v>
      </c>
    </row>
    <row r="26" spans="1:18">
      <c r="A26" s="1" t="s">
        <v>127</v>
      </c>
      <c r="B26" s="1" t="s">
        <v>128</v>
      </c>
      <c r="C26" s="1" t="s">
        <v>25</v>
      </c>
      <c r="D26" s="1" t="s">
        <v>26</v>
      </c>
      <c r="E26" s="1" t="s">
        <v>80</v>
      </c>
      <c r="F26" s="1" t="s">
        <v>129</v>
      </c>
      <c r="G26" s="1" t="s">
        <v>130</v>
      </c>
      <c r="H26" s="3">
        <v>0.33</v>
      </c>
      <c r="I26" s="2">
        <v>185</v>
      </c>
      <c r="J26" s="2">
        <v>200</v>
      </c>
      <c r="K26" s="2">
        <v>268</v>
      </c>
      <c r="L26" s="2">
        <v>12</v>
      </c>
      <c r="M26" s="2">
        <v>27</v>
      </c>
      <c r="N26" s="2">
        <v>49</v>
      </c>
      <c r="O26" s="2">
        <v>180</v>
      </c>
      <c r="P26" s="2">
        <f>K26-N26</f>
        <v>219</v>
      </c>
      <c r="Q26" s="5">
        <f>N26/P26</f>
        <v>0.22374429223744291</v>
      </c>
      <c r="R26" s="15" t="s">
        <v>131</v>
      </c>
    </row>
    <row r="27" spans="1:18">
      <c r="A27" s="1" t="s">
        <v>132</v>
      </c>
      <c r="B27" s="1" t="s">
        <v>24</v>
      </c>
      <c r="C27" s="1" t="s">
        <v>25</v>
      </c>
      <c r="D27" s="1" t="s">
        <v>133</v>
      </c>
      <c r="E27" s="1" t="s">
        <v>120</v>
      </c>
      <c r="F27" s="1" t="s">
        <v>94</v>
      </c>
      <c r="I27" s="2" t="s">
        <v>134</v>
      </c>
      <c r="K27" s="2">
        <v>600</v>
      </c>
      <c r="L27" s="2">
        <v>155</v>
      </c>
      <c r="M27" s="2">
        <v>60</v>
      </c>
      <c r="N27" s="2">
        <v>110</v>
      </c>
      <c r="O27" s="2">
        <v>275</v>
      </c>
      <c r="P27" s="2">
        <v>490</v>
      </c>
      <c r="Q27" s="5">
        <v>0.22500000000000001</v>
      </c>
      <c r="R27" s="15" t="s">
        <v>135</v>
      </c>
    </row>
    <row r="28" spans="1:18">
      <c r="A28" s="1" t="s">
        <v>136</v>
      </c>
      <c r="B28" s="1" t="s">
        <v>137</v>
      </c>
      <c r="C28" s="1" t="s">
        <v>25</v>
      </c>
      <c r="D28" s="1" t="s">
        <v>26</v>
      </c>
      <c r="E28" s="1" t="s">
        <v>80</v>
      </c>
      <c r="F28" s="1" t="s">
        <v>68</v>
      </c>
      <c r="G28" s="1" t="s">
        <v>138</v>
      </c>
      <c r="H28" s="3">
        <v>9.48</v>
      </c>
      <c r="I28" s="2">
        <v>325</v>
      </c>
      <c r="J28" s="2">
        <v>416</v>
      </c>
      <c r="K28" s="2">
        <v>549</v>
      </c>
      <c r="L28" s="2">
        <v>80</v>
      </c>
      <c r="M28" s="2">
        <v>55</v>
      </c>
      <c r="N28" s="2">
        <v>89</v>
      </c>
      <c r="O28" s="2">
        <v>325</v>
      </c>
      <c r="P28" s="2">
        <v>410</v>
      </c>
      <c r="Q28" s="5">
        <f>N28/P28</f>
        <v>0.21707317073170732</v>
      </c>
      <c r="R28" s="15" t="s">
        <v>139</v>
      </c>
    </row>
    <row r="29" spans="1:18" ht="30.6" customHeight="1">
      <c r="A29" s="1" t="s">
        <v>140</v>
      </c>
      <c r="B29" s="1" t="s">
        <v>141</v>
      </c>
      <c r="C29" s="1" t="s">
        <v>25</v>
      </c>
      <c r="D29" s="1" t="s">
        <v>62</v>
      </c>
      <c r="E29" s="1" t="s">
        <v>142</v>
      </c>
      <c r="F29" s="1" t="s">
        <v>143</v>
      </c>
      <c r="H29" s="3">
        <v>1.19</v>
      </c>
      <c r="I29" s="2">
        <v>174.9</v>
      </c>
      <c r="J29" s="2">
        <v>147</v>
      </c>
      <c r="R29" s="15" t="s">
        <v>144</v>
      </c>
    </row>
    <row r="30" spans="1:18" ht="30">
      <c r="A30" s="1" t="s">
        <v>145</v>
      </c>
      <c r="B30" s="1" t="s">
        <v>146</v>
      </c>
      <c r="C30" s="1" t="s">
        <v>25</v>
      </c>
      <c r="D30" s="1" t="s">
        <v>62</v>
      </c>
      <c r="E30" s="1" t="s">
        <v>80</v>
      </c>
      <c r="F30" s="1" t="s">
        <v>68</v>
      </c>
      <c r="G30" s="6">
        <v>66204</v>
      </c>
      <c r="H30" s="3">
        <v>0.2</v>
      </c>
      <c r="I30" s="2">
        <v>125</v>
      </c>
      <c r="J30" s="2">
        <v>202</v>
      </c>
      <c r="K30" s="2">
        <v>275</v>
      </c>
      <c r="L30" s="2">
        <v>40</v>
      </c>
      <c r="M30" s="2">
        <v>28</v>
      </c>
      <c r="N30" s="2">
        <v>44</v>
      </c>
      <c r="O30" s="2">
        <f>K30-L30-M30-N30</f>
        <v>163</v>
      </c>
      <c r="P30" s="2">
        <f>275-44</f>
        <v>231</v>
      </c>
      <c r="Q30" s="5">
        <f>N30/P30</f>
        <v>0.19047619047619047</v>
      </c>
      <c r="R30" s="15" t="s">
        <v>147</v>
      </c>
    </row>
    <row r="31" spans="1:18">
      <c r="A31" s="1" t="s">
        <v>148</v>
      </c>
      <c r="B31" s="1" t="s">
        <v>149</v>
      </c>
      <c r="C31" s="1" t="s">
        <v>25</v>
      </c>
      <c r="D31" s="1" t="s">
        <v>26</v>
      </c>
      <c r="E31" s="1" t="s">
        <v>80</v>
      </c>
      <c r="F31" s="1" t="s">
        <v>38</v>
      </c>
      <c r="R31" s="4" t="s">
        <v>150</v>
      </c>
    </row>
    <row r="32" spans="1:18" ht="30">
      <c r="A32" s="1" t="s">
        <v>151</v>
      </c>
      <c r="B32" s="1" t="s">
        <v>45</v>
      </c>
      <c r="C32" s="1" t="s">
        <v>25</v>
      </c>
      <c r="D32" s="1" t="s">
        <v>62</v>
      </c>
      <c r="E32" s="1" t="s">
        <v>80</v>
      </c>
      <c r="F32" s="1" t="s">
        <v>38</v>
      </c>
      <c r="G32" s="1" t="s">
        <v>152</v>
      </c>
      <c r="H32" s="3">
        <v>0.26</v>
      </c>
      <c r="I32" s="2">
        <v>157.69999999999999</v>
      </c>
      <c r="J32" s="2">
        <v>161</v>
      </c>
      <c r="K32" s="2">
        <v>222</v>
      </c>
      <c r="L32" s="2">
        <v>58</v>
      </c>
      <c r="M32" s="2">
        <v>25</v>
      </c>
      <c r="N32" s="2">
        <v>36</v>
      </c>
      <c r="O32" s="2">
        <f>K32-L32-M32-N32</f>
        <v>103</v>
      </c>
      <c r="P32" s="2">
        <f>K32-N32</f>
        <v>186</v>
      </c>
      <c r="Q32" s="5">
        <f>N32/P32</f>
        <v>0.19354838709677419</v>
      </c>
      <c r="R32" s="15" t="s">
        <v>153</v>
      </c>
    </row>
    <row r="33" spans="1:18" ht="30">
      <c r="A33" s="1" t="s">
        <v>154</v>
      </c>
      <c r="B33" s="1" t="s">
        <v>79</v>
      </c>
      <c r="C33" s="1" t="s">
        <v>25</v>
      </c>
      <c r="D33" s="1" t="s">
        <v>62</v>
      </c>
      <c r="E33" s="1" t="s">
        <v>80</v>
      </c>
      <c r="F33" s="1" t="s">
        <v>68</v>
      </c>
      <c r="G33" s="1" t="s">
        <v>155</v>
      </c>
      <c r="H33" s="3">
        <v>0.09</v>
      </c>
      <c r="I33" s="2">
        <v>233</v>
      </c>
      <c r="J33" s="2">
        <v>159</v>
      </c>
      <c r="K33" s="2">
        <v>550</v>
      </c>
      <c r="L33" s="2">
        <v>185</v>
      </c>
      <c r="M33" s="2">
        <v>44</v>
      </c>
      <c r="N33" s="2">
        <v>88</v>
      </c>
      <c r="O33" s="2">
        <v>233</v>
      </c>
      <c r="P33" s="2">
        <f>K33-N33</f>
        <v>462</v>
      </c>
      <c r="Q33" s="5">
        <f>N33/P33</f>
        <v>0.19047619047619047</v>
      </c>
      <c r="R33" s="15" t="s">
        <v>156</v>
      </c>
    </row>
    <row r="34" spans="1:18" ht="30">
      <c r="A34" s="1" t="s">
        <v>157</v>
      </c>
      <c r="B34" s="1" t="s">
        <v>158</v>
      </c>
      <c r="C34" s="1" t="s">
        <v>25</v>
      </c>
      <c r="D34" s="1" t="s">
        <v>62</v>
      </c>
      <c r="E34" s="1" t="s">
        <v>80</v>
      </c>
      <c r="F34" s="1" t="s">
        <v>38</v>
      </c>
      <c r="G34" s="1" t="s">
        <v>159</v>
      </c>
      <c r="H34" s="3">
        <v>0.19</v>
      </c>
      <c r="I34" s="2">
        <v>44.24</v>
      </c>
      <c r="J34" s="2">
        <v>127</v>
      </c>
      <c r="K34" s="2">
        <v>125</v>
      </c>
      <c r="L34" s="2">
        <v>50</v>
      </c>
      <c r="M34" s="2">
        <v>13</v>
      </c>
      <c r="N34" s="2">
        <f>125*0.16</f>
        <v>20</v>
      </c>
      <c r="O34" s="2">
        <f>K34-L34-M34-N34</f>
        <v>42</v>
      </c>
      <c r="P34" s="2">
        <f>K34-N34</f>
        <v>105</v>
      </c>
      <c r="Q34" s="5">
        <f>N34/P34</f>
        <v>0.19047619047619047</v>
      </c>
      <c r="R34" s="15" t="s">
        <v>160</v>
      </c>
    </row>
    <row r="35" spans="1:18">
      <c r="A35" s="1" t="s">
        <v>161</v>
      </c>
      <c r="B35" s="1" t="s">
        <v>162</v>
      </c>
      <c r="C35" s="1" t="s">
        <v>66</v>
      </c>
      <c r="D35" s="1" t="s">
        <v>62</v>
      </c>
      <c r="E35" s="1" t="s">
        <v>163</v>
      </c>
      <c r="F35" s="1" t="s">
        <v>164</v>
      </c>
      <c r="G35" s="1" t="s">
        <v>165</v>
      </c>
      <c r="H35" s="3">
        <v>0.11</v>
      </c>
      <c r="I35" s="2">
        <v>124.999</v>
      </c>
      <c r="K35" s="2">
        <v>215</v>
      </c>
      <c r="L35" s="2">
        <v>40</v>
      </c>
      <c r="M35" s="2">
        <v>34</v>
      </c>
      <c r="N35" s="2">
        <v>31</v>
      </c>
      <c r="O35" s="2">
        <v>110</v>
      </c>
      <c r="P35" s="2">
        <v>184</v>
      </c>
      <c r="Q35" s="5">
        <v>0.16900000000000001</v>
      </c>
      <c r="R35" s="15" t="s">
        <v>166</v>
      </c>
    </row>
    <row r="36" spans="1:18">
      <c r="A36" s="1" t="s">
        <v>167</v>
      </c>
      <c r="B36" s="1" t="s">
        <v>119</v>
      </c>
      <c r="C36" s="1" t="s">
        <v>25</v>
      </c>
      <c r="D36" s="1" t="s">
        <v>168</v>
      </c>
      <c r="E36" s="1" t="s">
        <v>80</v>
      </c>
      <c r="F36" s="1" t="s">
        <v>38</v>
      </c>
      <c r="G36" s="24" t="s">
        <v>169</v>
      </c>
      <c r="H36" s="3">
        <v>0.16</v>
      </c>
      <c r="I36" s="2">
        <v>175</v>
      </c>
      <c r="J36" s="2">
        <v>290</v>
      </c>
      <c r="K36" s="2">
        <v>290</v>
      </c>
      <c r="L36" s="2">
        <v>46</v>
      </c>
      <c r="M36" s="2">
        <v>29</v>
      </c>
      <c r="N36" s="2">
        <v>47</v>
      </c>
      <c r="O36" s="2">
        <f>290-46-29-47</f>
        <v>168</v>
      </c>
      <c r="P36" s="2">
        <f>K36-N36</f>
        <v>243</v>
      </c>
      <c r="Q36" s="5">
        <f>N36/P36</f>
        <v>0.19341563786008231</v>
      </c>
      <c r="R36" s="15"/>
    </row>
    <row r="37" spans="1:18">
      <c r="A37" s="1" t="s">
        <v>170</v>
      </c>
      <c r="B37" s="1" t="s">
        <v>32</v>
      </c>
      <c r="C37" s="1" t="s">
        <v>25</v>
      </c>
      <c r="D37" s="1" t="s">
        <v>26</v>
      </c>
      <c r="E37" s="1" t="s">
        <v>171</v>
      </c>
      <c r="F37" s="1" t="s">
        <v>28</v>
      </c>
      <c r="G37" s="1" t="s">
        <v>172</v>
      </c>
      <c r="H37" s="3">
        <v>0.11</v>
      </c>
      <c r="I37" s="2">
        <v>329.9</v>
      </c>
      <c r="R37" s="4" t="s">
        <v>173</v>
      </c>
    </row>
    <row r="38" spans="1:18">
      <c r="A38" s="1" t="s">
        <v>174</v>
      </c>
      <c r="B38" s="1" t="s">
        <v>175</v>
      </c>
      <c r="C38" s="1" t="s">
        <v>25</v>
      </c>
      <c r="D38" s="1" t="s">
        <v>26</v>
      </c>
      <c r="E38" s="1" t="s">
        <v>80</v>
      </c>
      <c r="F38" s="1" t="s">
        <v>68</v>
      </c>
      <c r="G38" s="6">
        <v>328843</v>
      </c>
      <c r="H38" s="3" t="s">
        <v>176</v>
      </c>
      <c r="I38" s="2">
        <v>149.9</v>
      </c>
      <c r="J38" s="2">
        <v>246</v>
      </c>
      <c r="K38" s="2">
        <v>375</v>
      </c>
      <c r="L38" s="2">
        <v>100</v>
      </c>
      <c r="M38" s="2">
        <v>38</v>
      </c>
      <c r="N38" s="2">
        <v>87.1</v>
      </c>
      <c r="O38" s="2">
        <v>149.9</v>
      </c>
      <c r="P38" s="2">
        <v>287.89999999999998</v>
      </c>
      <c r="Q38" s="5">
        <f>N38/P38</f>
        <v>0.3025356026398055</v>
      </c>
      <c r="R38" s="15" t="s">
        <v>177</v>
      </c>
    </row>
    <row r="40" spans="1:18">
      <c r="A40" s="1" t="s">
        <v>178</v>
      </c>
      <c r="B40" s="1" t="s">
        <v>179</v>
      </c>
      <c r="C40" s="1" t="s">
        <v>25</v>
      </c>
      <c r="D40" s="1" t="s">
        <v>26</v>
      </c>
      <c r="E40" s="1" t="s">
        <v>80</v>
      </c>
      <c r="F40" s="1" t="s">
        <v>68</v>
      </c>
      <c r="G40" s="1" t="s">
        <v>180</v>
      </c>
      <c r="H40" s="3">
        <v>0.27</v>
      </c>
      <c r="I40" s="2">
        <v>112</v>
      </c>
      <c r="J40" s="2">
        <v>135</v>
      </c>
      <c r="K40" s="2">
        <v>145</v>
      </c>
      <c r="L40" s="2">
        <v>39</v>
      </c>
      <c r="M40" s="2">
        <v>15</v>
      </c>
      <c r="N40" s="2">
        <v>26</v>
      </c>
      <c r="O40" s="2">
        <v>65</v>
      </c>
      <c r="P40" s="2">
        <v>119</v>
      </c>
      <c r="Q40" s="5">
        <f t="shared" ref="Q40:Q46" si="0">N40/P40</f>
        <v>0.21848739495798319</v>
      </c>
      <c r="R40" s="15" t="s">
        <v>181</v>
      </c>
    </row>
    <row r="41" spans="1:18" ht="30">
      <c r="A41" s="1" t="s">
        <v>182</v>
      </c>
      <c r="B41" s="1" t="s">
        <v>146</v>
      </c>
      <c r="C41" s="1" t="s">
        <v>25</v>
      </c>
      <c r="D41" s="1" t="s">
        <v>62</v>
      </c>
      <c r="E41" s="1" t="s">
        <v>105</v>
      </c>
      <c r="F41" s="1" t="s">
        <v>68</v>
      </c>
      <c r="G41" s="1" t="s">
        <v>183</v>
      </c>
      <c r="H41" s="3">
        <v>0.33</v>
      </c>
      <c r="I41" s="2">
        <v>135</v>
      </c>
      <c r="J41" s="2">
        <v>195</v>
      </c>
      <c r="K41" s="2">
        <v>490</v>
      </c>
      <c r="L41" s="2">
        <v>295</v>
      </c>
      <c r="M41" s="2">
        <v>30</v>
      </c>
      <c r="N41" s="2">
        <v>65</v>
      </c>
      <c r="O41" s="2">
        <f>K41-L41-M41-N41</f>
        <v>100</v>
      </c>
      <c r="P41" s="2">
        <f>K41-N41</f>
        <v>425</v>
      </c>
      <c r="Q41" s="5">
        <f t="shared" si="0"/>
        <v>0.15294117647058825</v>
      </c>
      <c r="R41" s="15" t="s">
        <v>184</v>
      </c>
    </row>
    <row r="42" spans="1:18" ht="30">
      <c r="A42" s="1" t="s">
        <v>185</v>
      </c>
      <c r="B42" s="1" t="s">
        <v>186</v>
      </c>
      <c r="C42" s="1" t="s">
        <v>25</v>
      </c>
      <c r="D42" s="1" t="s">
        <v>62</v>
      </c>
      <c r="E42" s="1" t="s">
        <v>80</v>
      </c>
      <c r="F42" s="1" t="s">
        <v>187</v>
      </c>
      <c r="G42" s="1" t="s">
        <v>188</v>
      </c>
      <c r="H42" s="3">
        <v>0.13</v>
      </c>
      <c r="I42" s="2">
        <v>44.9</v>
      </c>
      <c r="J42" s="2">
        <v>134</v>
      </c>
      <c r="K42" s="2">
        <v>140</v>
      </c>
      <c r="L42" s="2">
        <v>46</v>
      </c>
      <c r="M42" s="2">
        <v>14</v>
      </c>
      <c r="N42" s="2">
        <v>35</v>
      </c>
      <c r="O42" s="2">
        <v>45</v>
      </c>
      <c r="P42" s="2">
        <f>K42-N42</f>
        <v>105</v>
      </c>
      <c r="Q42" s="5">
        <f t="shared" si="0"/>
        <v>0.33333333333333331</v>
      </c>
      <c r="R42" s="15" t="s">
        <v>189</v>
      </c>
    </row>
    <row r="43" spans="1:18">
      <c r="A43" s="1" t="s">
        <v>190</v>
      </c>
      <c r="B43" s="1" t="s">
        <v>191</v>
      </c>
      <c r="C43" s="1" t="s">
        <v>25</v>
      </c>
      <c r="D43" s="1" t="s">
        <v>26</v>
      </c>
      <c r="E43" s="1" t="s">
        <v>80</v>
      </c>
      <c r="F43" s="1" t="s">
        <v>68</v>
      </c>
      <c r="G43" s="1" t="s">
        <v>192</v>
      </c>
      <c r="H43" s="3">
        <v>0.19</v>
      </c>
      <c r="I43" s="2">
        <v>86</v>
      </c>
      <c r="J43" s="2">
        <v>119</v>
      </c>
      <c r="K43" s="2">
        <v>140</v>
      </c>
      <c r="L43" s="2">
        <v>15</v>
      </c>
      <c r="M43" s="2">
        <v>14</v>
      </c>
      <c r="N43" s="2">
        <v>25</v>
      </c>
      <c r="O43" s="2">
        <v>86</v>
      </c>
      <c r="P43" s="2">
        <f>K43-N43</f>
        <v>115</v>
      </c>
      <c r="Q43" s="5">
        <f t="shared" si="0"/>
        <v>0.21739130434782608</v>
      </c>
      <c r="R43" s="15" t="s">
        <v>193</v>
      </c>
    </row>
    <row r="44" spans="1:18">
      <c r="A44" s="1" t="s">
        <v>194</v>
      </c>
      <c r="B44" s="1" t="s">
        <v>195</v>
      </c>
      <c r="C44" s="1" t="s">
        <v>25</v>
      </c>
      <c r="D44" s="1" t="s">
        <v>26</v>
      </c>
      <c r="E44" s="1" t="s">
        <v>80</v>
      </c>
      <c r="F44" s="1" t="s">
        <v>68</v>
      </c>
      <c r="G44" s="1" t="s">
        <v>196</v>
      </c>
      <c r="H44" s="3">
        <v>0.14000000000000001</v>
      </c>
      <c r="I44" s="2">
        <v>71</v>
      </c>
      <c r="J44" s="2">
        <v>117</v>
      </c>
      <c r="K44" s="2">
        <v>145</v>
      </c>
      <c r="L44" s="2">
        <v>25</v>
      </c>
      <c r="M44" s="2">
        <v>15</v>
      </c>
      <c r="N44" s="2">
        <v>27</v>
      </c>
      <c r="O44" s="2">
        <v>78</v>
      </c>
      <c r="P44" s="2">
        <f>K44-N44</f>
        <v>118</v>
      </c>
      <c r="Q44" s="5">
        <f t="shared" si="0"/>
        <v>0.2288135593220339</v>
      </c>
      <c r="R44" s="15" t="s">
        <v>197</v>
      </c>
    </row>
    <row r="45" spans="1:18" ht="45">
      <c r="A45" s="1" t="s">
        <v>198</v>
      </c>
      <c r="B45" s="1" t="s">
        <v>199</v>
      </c>
      <c r="C45" s="1" t="s">
        <v>25</v>
      </c>
      <c r="D45" s="1" t="s">
        <v>62</v>
      </c>
      <c r="E45" s="1" t="s">
        <v>80</v>
      </c>
      <c r="F45" s="1" t="s">
        <v>68</v>
      </c>
      <c r="G45" s="1" t="s">
        <v>200</v>
      </c>
      <c r="H45" s="3">
        <v>0.44</v>
      </c>
      <c r="I45" s="2">
        <v>172.5</v>
      </c>
      <c r="J45" s="2">
        <v>227</v>
      </c>
      <c r="K45" s="2">
        <v>280</v>
      </c>
      <c r="L45" s="2">
        <v>43</v>
      </c>
      <c r="M45" s="2">
        <v>28</v>
      </c>
      <c r="N45" s="2">
        <v>26</v>
      </c>
      <c r="O45" s="2">
        <f>K45-L45-M45-N45</f>
        <v>183</v>
      </c>
      <c r="P45" s="2">
        <f>K45-N45</f>
        <v>254</v>
      </c>
      <c r="Q45" s="5">
        <f t="shared" si="0"/>
        <v>0.10236220472440945</v>
      </c>
      <c r="R45" s="15" t="s">
        <v>201</v>
      </c>
    </row>
    <row r="46" spans="1:18">
      <c r="A46" s="1" t="s">
        <v>202</v>
      </c>
      <c r="B46" s="1" t="s">
        <v>141</v>
      </c>
      <c r="C46" s="1" t="s">
        <v>25</v>
      </c>
      <c r="D46" s="1" t="s">
        <v>203</v>
      </c>
      <c r="E46" s="1" t="s">
        <v>80</v>
      </c>
      <c r="F46" s="1" t="s">
        <v>143</v>
      </c>
      <c r="G46" s="1" t="s">
        <v>204</v>
      </c>
      <c r="H46" s="3">
        <v>0.2</v>
      </c>
      <c r="I46" s="2">
        <v>89.9</v>
      </c>
      <c r="J46" s="2">
        <v>160</v>
      </c>
      <c r="K46" s="2">
        <v>180</v>
      </c>
      <c r="L46" s="2">
        <v>42</v>
      </c>
      <c r="M46" s="2">
        <v>18</v>
      </c>
      <c r="N46" s="2">
        <v>29</v>
      </c>
      <c r="O46" s="2">
        <v>91</v>
      </c>
      <c r="P46" s="2">
        <v>151</v>
      </c>
      <c r="Q46" s="5">
        <f t="shared" si="0"/>
        <v>0.19205298013245034</v>
      </c>
      <c r="R46" s="15" t="s">
        <v>205</v>
      </c>
    </row>
    <row r="47" spans="1:18">
      <c r="A47" s="1" t="s">
        <v>206</v>
      </c>
      <c r="B47" s="1" t="s">
        <v>45</v>
      </c>
      <c r="C47" s="1" t="s">
        <v>25</v>
      </c>
      <c r="D47" s="1" t="s">
        <v>26</v>
      </c>
      <c r="E47" s="1" t="s">
        <v>112</v>
      </c>
      <c r="F47" s="1" t="s">
        <v>38</v>
      </c>
      <c r="G47" s="1" t="s">
        <v>207</v>
      </c>
      <c r="I47" s="2">
        <v>125</v>
      </c>
      <c r="J47" s="2">
        <v>162</v>
      </c>
      <c r="K47" s="2">
        <v>240</v>
      </c>
      <c r="L47" s="2">
        <v>103</v>
      </c>
      <c r="M47" s="2">
        <v>24</v>
      </c>
      <c r="N47" s="2">
        <v>39</v>
      </c>
      <c r="O47" s="2">
        <v>74</v>
      </c>
      <c r="P47" s="2">
        <v>201</v>
      </c>
      <c r="Q47" s="5">
        <v>0.19</v>
      </c>
      <c r="R47" s="15" t="s">
        <v>208</v>
      </c>
    </row>
    <row r="48" spans="1:18">
      <c r="A48" s="1" t="s">
        <v>209</v>
      </c>
      <c r="B48" s="1" t="s">
        <v>186</v>
      </c>
      <c r="C48" s="1" t="s">
        <v>25</v>
      </c>
      <c r="D48" s="1" t="s">
        <v>26</v>
      </c>
      <c r="E48" s="1" t="s">
        <v>80</v>
      </c>
      <c r="F48" s="1" t="s">
        <v>68</v>
      </c>
      <c r="G48" s="1" t="s">
        <v>210</v>
      </c>
      <c r="H48" s="3">
        <v>0.34</v>
      </c>
      <c r="I48" s="2">
        <v>75</v>
      </c>
      <c r="J48" s="2">
        <v>152</v>
      </c>
      <c r="K48" s="2">
        <v>225</v>
      </c>
      <c r="L48" s="2">
        <v>65</v>
      </c>
      <c r="M48" s="2">
        <v>23</v>
      </c>
      <c r="N48" s="2">
        <v>52</v>
      </c>
      <c r="O48" s="2">
        <v>85</v>
      </c>
      <c r="P48" s="2">
        <v>173</v>
      </c>
      <c r="Q48" s="5">
        <f>N48/P48</f>
        <v>0.30057803468208094</v>
      </c>
      <c r="R48" s="15" t="s">
        <v>211</v>
      </c>
    </row>
    <row r="49" spans="1:18">
      <c r="A49" s="1" t="s">
        <v>212</v>
      </c>
      <c r="B49" s="1" t="s">
        <v>128</v>
      </c>
      <c r="C49" s="1" t="s">
        <v>25</v>
      </c>
      <c r="D49" s="1" t="s">
        <v>26</v>
      </c>
      <c r="E49" s="1" t="s">
        <v>80</v>
      </c>
      <c r="F49" s="1" t="s">
        <v>68</v>
      </c>
      <c r="G49" s="1" t="s">
        <v>213</v>
      </c>
      <c r="H49" s="3">
        <v>0.38</v>
      </c>
      <c r="I49" s="2">
        <v>160</v>
      </c>
      <c r="J49" s="2">
        <v>178</v>
      </c>
      <c r="K49" s="2">
        <v>205</v>
      </c>
      <c r="L49" s="2">
        <v>38</v>
      </c>
      <c r="M49" s="2">
        <v>21</v>
      </c>
      <c r="N49" s="2">
        <v>26</v>
      </c>
      <c r="O49" s="2">
        <v>120</v>
      </c>
      <c r="P49" s="2">
        <f>205-26</f>
        <v>179</v>
      </c>
      <c r="Q49" s="5">
        <f>N49/P49</f>
        <v>0.14525139664804471</v>
      </c>
      <c r="R49" s="15" t="s">
        <v>214</v>
      </c>
    </row>
    <row r="50" spans="1:18">
      <c r="A50" s="1" t="s">
        <v>215</v>
      </c>
      <c r="B50" s="1" t="s">
        <v>24</v>
      </c>
      <c r="C50" s="1" t="s">
        <v>25</v>
      </c>
      <c r="D50" s="1" t="s">
        <v>62</v>
      </c>
      <c r="E50" s="1" t="s">
        <v>33</v>
      </c>
      <c r="F50" s="1" t="s">
        <v>164</v>
      </c>
      <c r="G50" s="1" t="s">
        <v>216</v>
      </c>
      <c r="H50" s="3">
        <v>0.12</v>
      </c>
      <c r="I50" s="2">
        <v>50</v>
      </c>
      <c r="J50" s="2">
        <v>101</v>
      </c>
      <c r="K50" s="2">
        <v>140</v>
      </c>
      <c r="L50" s="2">
        <v>60</v>
      </c>
      <c r="M50" s="2">
        <v>15</v>
      </c>
      <c r="N50" s="2">
        <v>30</v>
      </c>
      <c r="O50" s="2">
        <v>35</v>
      </c>
      <c r="P50" s="2">
        <v>110</v>
      </c>
      <c r="Q50" s="5">
        <v>0.27</v>
      </c>
      <c r="R50" s="15" t="s">
        <v>217</v>
      </c>
    </row>
    <row r="51" spans="1:18">
      <c r="A51" s="1" t="s">
        <v>218</v>
      </c>
      <c r="B51" s="1" t="s">
        <v>45</v>
      </c>
      <c r="C51" s="1" t="s">
        <v>25</v>
      </c>
      <c r="D51" s="1" t="s">
        <v>62</v>
      </c>
      <c r="I51" s="2">
        <v>112.9</v>
      </c>
      <c r="R51" s="15" t="s">
        <v>219</v>
      </c>
    </row>
    <row r="52" spans="1:18" ht="30">
      <c r="A52" s="1" t="s">
        <v>220</v>
      </c>
      <c r="B52" s="1" t="s">
        <v>141</v>
      </c>
      <c r="C52" s="1" t="s">
        <v>25</v>
      </c>
      <c r="D52" s="1" t="s">
        <v>62</v>
      </c>
      <c r="E52" s="1" t="s">
        <v>58</v>
      </c>
      <c r="F52" s="1" t="s">
        <v>108</v>
      </c>
      <c r="G52" s="6">
        <v>325190</v>
      </c>
      <c r="H52" s="3">
        <v>0.23</v>
      </c>
      <c r="I52" s="2" t="s">
        <v>108</v>
      </c>
      <c r="J52" s="2">
        <v>192</v>
      </c>
      <c r="K52" s="2">
        <v>210</v>
      </c>
      <c r="L52" s="2">
        <v>70</v>
      </c>
      <c r="M52" s="2">
        <v>18</v>
      </c>
      <c r="N52" s="2">
        <v>34</v>
      </c>
      <c r="O52" s="2">
        <f>K52-L52-M52-N52</f>
        <v>88</v>
      </c>
      <c r="P52" s="2">
        <f>K52-N52</f>
        <v>176</v>
      </c>
      <c r="Q52" s="5">
        <f>N52/P52</f>
        <v>0.19318181818181818</v>
      </c>
      <c r="R52" s="15" t="s">
        <v>221</v>
      </c>
    </row>
    <row r="53" spans="1:18" ht="30">
      <c r="A53" s="1" t="s">
        <v>222</v>
      </c>
      <c r="B53" s="1" t="s">
        <v>186</v>
      </c>
      <c r="C53" s="1" t="s">
        <v>25</v>
      </c>
      <c r="D53" s="1" t="s">
        <v>62</v>
      </c>
      <c r="E53" s="1" t="s">
        <v>80</v>
      </c>
      <c r="F53" s="1" t="s">
        <v>223</v>
      </c>
      <c r="G53" s="1" t="s">
        <v>224</v>
      </c>
      <c r="H53" s="3">
        <v>0.15</v>
      </c>
      <c r="I53" s="2">
        <v>58</v>
      </c>
      <c r="J53" s="2">
        <v>113</v>
      </c>
      <c r="K53" s="2">
        <v>145</v>
      </c>
      <c r="L53" s="2">
        <v>41</v>
      </c>
      <c r="M53" s="2">
        <v>13</v>
      </c>
      <c r="N53" s="2">
        <v>24</v>
      </c>
      <c r="O53" s="2">
        <f>K53-L53-M53-N53</f>
        <v>67</v>
      </c>
      <c r="P53" s="2">
        <f>K53-N53</f>
        <v>121</v>
      </c>
      <c r="Q53" s="5">
        <f>N53/P53</f>
        <v>0.19834710743801653</v>
      </c>
      <c r="R53" s="15" t="s">
        <v>225</v>
      </c>
    </row>
    <row r="54" spans="1:18">
      <c r="A54" s="1" t="s">
        <v>226</v>
      </c>
      <c r="B54" s="1" t="s">
        <v>104</v>
      </c>
      <c r="C54" s="1" t="s">
        <v>25</v>
      </c>
      <c r="D54" s="1" t="s">
        <v>26</v>
      </c>
      <c r="E54" s="1" t="s">
        <v>105</v>
      </c>
      <c r="F54" s="1" t="s">
        <v>106</v>
      </c>
      <c r="G54" s="1" t="s">
        <v>227</v>
      </c>
      <c r="H54" s="3">
        <v>0.4</v>
      </c>
      <c r="I54" s="2">
        <v>167.5</v>
      </c>
      <c r="J54" s="2">
        <v>171</v>
      </c>
      <c r="K54" s="2">
        <v>210</v>
      </c>
      <c r="L54" s="2">
        <v>15</v>
      </c>
      <c r="M54" s="2">
        <v>21</v>
      </c>
      <c r="N54" s="2">
        <v>34</v>
      </c>
      <c r="O54" s="2">
        <v>140</v>
      </c>
      <c r="P54" s="2">
        <v>176</v>
      </c>
      <c r="Q54" s="5">
        <v>0.19400000000000001</v>
      </c>
      <c r="R54" s="15" t="s">
        <v>228</v>
      </c>
    </row>
    <row r="55" spans="1:18" ht="30">
      <c r="A55" s="1" t="s">
        <v>229</v>
      </c>
      <c r="B55" s="1" t="s">
        <v>230</v>
      </c>
      <c r="C55" s="1" t="s">
        <v>25</v>
      </c>
      <c r="D55" s="1" t="s">
        <v>231</v>
      </c>
      <c r="E55" s="1" t="s">
        <v>80</v>
      </c>
      <c r="F55" s="1" t="s">
        <v>68</v>
      </c>
      <c r="G55" s="1" t="s">
        <v>232</v>
      </c>
      <c r="H55" s="3">
        <v>0.98</v>
      </c>
      <c r="I55" s="2">
        <v>112</v>
      </c>
      <c r="J55" s="2">
        <v>162</v>
      </c>
      <c r="K55" s="2">
        <v>220</v>
      </c>
      <c r="L55" s="2">
        <v>52</v>
      </c>
      <c r="M55" s="2">
        <v>18</v>
      </c>
      <c r="N55" s="2">
        <v>25</v>
      </c>
      <c r="O55" s="2">
        <v>125</v>
      </c>
      <c r="P55" s="2">
        <f t="shared" ref="P55:P63" si="1">K55-N55</f>
        <v>195</v>
      </c>
      <c r="Q55" s="5">
        <f t="shared" ref="Q55:Q63" si="2">N55/P55</f>
        <v>0.12820512820512819</v>
      </c>
      <c r="R55" s="15" t="s">
        <v>147</v>
      </c>
    </row>
    <row r="56" spans="1:18">
      <c r="A56" s="1" t="s">
        <v>233</v>
      </c>
      <c r="B56" s="1" t="s">
        <v>234</v>
      </c>
      <c r="C56" s="1" t="s">
        <v>25</v>
      </c>
      <c r="D56" s="1" t="s">
        <v>235</v>
      </c>
      <c r="E56" s="1" t="s">
        <v>236</v>
      </c>
      <c r="F56" s="1" t="s">
        <v>68</v>
      </c>
      <c r="G56" s="6">
        <v>312375</v>
      </c>
      <c r="I56" s="2">
        <v>50</v>
      </c>
      <c r="J56" s="2">
        <v>136</v>
      </c>
      <c r="K56" s="2">
        <v>150</v>
      </c>
      <c r="L56" s="2">
        <v>40</v>
      </c>
      <c r="M56" s="2">
        <v>14</v>
      </c>
      <c r="N56" s="2">
        <v>27</v>
      </c>
      <c r="O56" s="2">
        <v>69</v>
      </c>
      <c r="P56" s="2">
        <f t="shared" si="1"/>
        <v>123</v>
      </c>
      <c r="Q56" s="5">
        <f t="shared" si="2"/>
        <v>0.21951219512195122</v>
      </c>
      <c r="R56" s="15" t="s">
        <v>237</v>
      </c>
    </row>
    <row r="57" spans="1:18">
      <c r="A57" s="1" t="s">
        <v>238</v>
      </c>
      <c r="B57" s="1" t="s">
        <v>146</v>
      </c>
      <c r="C57" s="1" t="s">
        <v>25</v>
      </c>
      <c r="D57" s="26" t="s">
        <v>26</v>
      </c>
      <c r="E57" s="1" t="s">
        <v>80</v>
      </c>
      <c r="F57" s="1" t="s">
        <v>108</v>
      </c>
      <c r="G57" s="1" t="s">
        <v>239</v>
      </c>
      <c r="H57" s="3">
        <v>0.56999999999999995</v>
      </c>
      <c r="I57" s="2">
        <v>124.9</v>
      </c>
      <c r="J57" s="2">
        <v>152</v>
      </c>
      <c r="K57" s="2">
        <v>280</v>
      </c>
      <c r="L57" s="2">
        <v>95</v>
      </c>
      <c r="M57" s="2">
        <v>22</v>
      </c>
      <c r="N57" s="2">
        <v>45</v>
      </c>
      <c r="O57" s="2">
        <f>K57-L57-M57-N57</f>
        <v>118</v>
      </c>
      <c r="P57" s="2">
        <f t="shared" si="1"/>
        <v>235</v>
      </c>
      <c r="Q57" s="5">
        <f t="shared" si="2"/>
        <v>0.19148936170212766</v>
      </c>
      <c r="R57" s="15" t="s">
        <v>240</v>
      </c>
    </row>
    <row r="58" spans="1:18" ht="30">
      <c r="A58" s="1" t="s">
        <v>241</v>
      </c>
      <c r="B58" s="1" t="s">
        <v>141</v>
      </c>
      <c r="C58" s="1" t="s">
        <v>25</v>
      </c>
      <c r="D58" s="26" t="s">
        <v>242</v>
      </c>
      <c r="E58" s="1" t="s">
        <v>80</v>
      </c>
      <c r="F58" s="1" t="s">
        <v>108</v>
      </c>
      <c r="G58" s="1" t="s">
        <v>243</v>
      </c>
      <c r="H58" s="3">
        <v>0.11</v>
      </c>
      <c r="I58" s="2">
        <v>99.9</v>
      </c>
      <c r="J58" s="2">
        <v>146</v>
      </c>
      <c r="K58" s="2">
        <v>195</v>
      </c>
      <c r="L58" s="2">
        <v>42</v>
      </c>
      <c r="M58" s="2">
        <v>16</v>
      </c>
      <c r="N58" s="2">
        <v>32</v>
      </c>
      <c r="O58" s="2">
        <f>K58-L58-M58-N58</f>
        <v>105</v>
      </c>
      <c r="P58" s="2">
        <f t="shared" si="1"/>
        <v>163</v>
      </c>
      <c r="Q58" s="5">
        <f t="shared" si="2"/>
        <v>0.19631901840490798</v>
      </c>
      <c r="R58" s="15" t="s">
        <v>244</v>
      </c>
    </row>
    <row r="59" spans="1:18" ht="30">
      <c r="A59" s="1" t="s">
        <v>245</v>
      </c>
      <c r="B59" s="1" t="s">
        <v>234</v>
      </c>
      <c r="C59" s="1" t="s">
        <v>25</v>
      </c>
      <c r="D59" s="26" t="s">
        <v>203</v>
      </c>
      <c r="E59" s="1" t="s">
        <v>80</v>
      </c>
      <c r="F59" s="1" t="s">
        <v>187</v>
      </c>
      <c r="G59" s="6">
        <v>95058</v>
      </c>
      <c r="H59" s="3">
        <v>0.23</v>
      </c>
      <c r="I59" s="2">
        <v>85</v>
      </c>
      <c r="J59" s="2">
        <v>139</v>
      </c>
      <c r="K59" s="2">
        <v>165</v>
      </c>
      <c r="L59" s="2">
        <v>35</v>
      </c>
      <c r="M59" s="2">
        <v>16</v>
      </c>
      <c r="N59" s="2">
        <v>27</v>
      </c>
      <c r="O59" s="2">
        <f>K59-L59-M59-N59</f>
        <v>87</v>
      </c>
      <c r="P59" s="2">
        <f t="shared" si="1"/>
        <v>138</v>
      </c>
      <c r="Q59" s="5">
        <f t="shared" si="2"/>
        <v>0.19565217391304349</v>
      </c>
      <c r="R59" s="15" t="s">
        <v>246</v>
      </c>
    </row>
    <row r="60" spans="1:18" ht="30">
      <c r="A60" s="1" t="s">
        <v>247</v>
      </c>
      <c r="B60" s="1" t="s">
        <v>104</v>
      </c>
      <c r="C60" s="1" t="s">
        <v>25</v>
      </c>
      <c r="D60" s="26" t="s">
        <v>248</v>
      </c>
      <c r="E60" s="1" t="s">
        <v>80</v>
      </c>
      <c r="F60" s="1" t="s">
        <v>106</v>
      </c>
      <c r="G60" s="1" t="s">
        <v>249</v>
      </c>
      <c r="H60" s="3">
        <v>0.18</v>
      </c>
      <c r="I60" s="2" t="s">
        <v>250</v>
      </c>
      <c r="J60" s="2">
        <v>145</v>
      </c>
      <c r="K60" s="2">
        <v>165</v>
      </c>
      <c r="L60" s="2">
        <v>51</v>
      </c>
      <c r="M60" s="2">
        <v>17</v>
      </c>
      <c r="N60" s="2">
        <v>27</v>
      </c>
      <c r="O60" s="2">
        <f>K60-L60-M60-N60</f>
        <v>70</v>
      </c>
      <c r="P60" s="2">
        <f t="shared" si="1"/>
        <v>138</v>
      </c>
      <c r="Q60" s="5">
        <f t="shared" si="2"/>
        <v>0.19565217391304349</v>
      </c>
      <c r="R60" s="15"/>
    </row>
    <row r="61" spans="1:18">
      <c r="A61" s="1" t="s">
        <v>251</v>
      </c>
      <c r="B61" s="1" t="s">
        <v>252</v>
      </c>
      <c r="C61" s="1" t="s">
        <v>25</v>
      </c>
      <c r="D61" s="26" t="s">
        <v>253</v>
      </c>
      <c r="E61" s="1" t="s">
        <v>80</v>
      </c>
      <c r="F61" s="1" t="s">
        <v>37</v>
      </c>
      <c r="G61" s="1" t="s">
        <v>254</v>
      </c>
      <c r="H61" s="3">
        <v>0.79</v>
      </c>
      <c r="I61" s="2">
        <v>84</v>
      </c>
      <c r="J61" s="2">
        <v>131</v>
      </c>
      <c r="K61" s="2">
        <v>145</v>
      </c>
      <c r="L61" s="2">
        <v>41</v>
      </c>
      <c r="M61" s="2">
        <v>15</v>
      </c>
      <c r="N61" s="2">
        <v>24</v>
      </c>
      <c r="O61" s="2">
        <f>K61-L61-M61-N61</f>
        <v>65</v>
      </c>
      <c r="P61" s="2">
        <f t="shared" si="1"/>
        <v>121</v>
      </c>
      <c r="Q61" s="5">
        <f t="shared" si="2"/>
        <v>0.19834710743801653</v>
      </c>
      <c r="R61" s="15" t="s">
        <v>255</v>
      </c>
    </row>
    <row r="62" spans="1:18">
      <c r="A62" s="1" t="s">
        <v>256</v>
      </c>
      <c r="B62" s="1" t="s">
        <v>257</v>
      </c>
      <c r="C62" s="1" t="s">
        <v>25</v>
      </c>
      <c r="D62" s="26" t="s">
        <v>242</v>
      </c>
      <c r="E62" s="1" t="s">
        <v>80</v>
      </c>
      <c r="F62" s="1" t="s">
        <v>68</v>
      </c>
      <c r="G62" s="1" t="s">
        <v>258</v>
      </c>
      <c r="H62" s="3">
        <v>0.45</v>
      </c>
      <c r="I62" s="2">
        <v>64.5</v>
      </c>
      <c r="J62" s="2">
        <v>91</v>
      </c>
      <c r="K62" s="2">
        <v>135</v>
      </c>
      <c r="L62" s="2">
        <v>25</v>
      </c>
      <c r="M62" s="2">
        <v>14</v>
      </c>
      <c r="N62" s="2">
        <v>31.5</v>
      </c>
      <c r="O62" s="2">
        <v>64.5</v>
      </c>
      <c r="P62" s="2">
        <f t="shared" si="1"/>
        <v>103.5</v>
      </c>
      <c r="Q62" s="5">
        <f t="shared" si="2"/>
        <v>0.30434782608695654</v>
      </c>
      <c r="R62" s="15" t="s">
        <v>259</v>
      </c>
    </row>
    <row r="63" spans="1:18" ht="30">
      <c r="A63" s="1" t="s">
        <v>260</v>
      </c>
      <c r="B63" s="1" t="s">
        <v>261</v>
      </c>
      <c r="C63" s="1" t="s">
        <v>25</v>
      </c>
      <c r="D63" s="26" t="s">
        <v>262</v>
      </c>
      <c r="E63" s="1" t="s">
        <v>80</v>
      </c>
      <c r="F63" s="1" t="s">
        <v>106</v>
      </c>
      <c r="G63" s="1" t="s">
        <v>263</v>
      </c>
      <c r="H63" s="3">
        <v>0.17</v>
      </c>
      <c r="I63" s="2" t="s">
        <v>108</v>
      </c>
      <c r="J63" s="2">
        <v>142</v>
      </c>
      <c r="K63" s="2">
        <v>140</v>
      </c>
      <c r="L63" s="2">
        <v>65</v>
      </c>
      <c r="M63" s="2">
        <v>15</v>
      </c>
      <c r="N63" s="2">
        <v>23</v>
      </c>
      <c r="O63" s="2">
        <f>K63-L63-M63-N63</f>
        <v>37</v>
      </c>
      <c r="P63" s="2">
        <f t="shared" si="1"/>
        <v>117</v>
      </c>
      <c r="Q63" s="5">
        <f t="shared" si="2"/>
        <v>0.19658119658119658</v>
      </c>
      <c r="R63" s="15" t="s">
        <v>264</v>
      </c>
    </row>
    <row r="65" spans="1:18">
      <c r="A65" s="1" t="s">
        <v>265</v>
      </c>
      <c r="B65" s="1" t="s">
        <v>266</v>
      </c>
      <c r="C65" s="1" t="s">
        <v>25</v>
      </c>
      <c r="D65" s="26" t="s">
        <v>26</v>
      </c>
      <c r="E65" s="26" t="s">
        <v>80</v>
      </c>
      <c r="F65" s="1" t="s">
        <v>68</v>
      </c>
      <c r="G65" s="24" t="s">
        <v>267</v>
      </c>
      <c r="H65" s="3">
        <v>0.57999999999999996</v>
      </c>
      <c r="I65" s="2">
        <v>105</v>
      </c>
      <c r="J65" s="2">
        <v>142</v>
      </c>
      <c r="K65" s="2">
        <v>175</v>
      </c>
      <c r="L65" s="2">
        <v>40</v>
      </c>
      <c r="M65" s="2">
        <v>14</v>
      </c>
      <c r="N65" s="2">
        <v>28</v>
      </c>
      <c r="O65" s="2">
        <f>K65-L65-M65-N65</f>
        <v>93</v>
      </c>
      <c r="P65" s="2">
        <f>K65-N65</f>
        <v>147</v>
      </c>
      <c r="Q65" s="5">
        <f>N65/P65</f>
        <v>0.19047619047619047</v>
      </c>
      <c r="R65" s="15" t="s">
        <v>268</v>
      </c>
    </row>
    <row r="66" spans="1:18" ht="45">
      <c r="A66" s="1" t="s">
        <v>269</v>
      </c>
      <c r="B66" s="1" t="s">
        <v>270</v>
      </c>
      <c r="C66" s="1" t="s">
        <v>25</v>
      </c>
      <c r="D66" s="26" t="s">
        <v>26</v>
      </c>
      <c r="E66" s="26" t="s">
        <v>58</v>
      </c>
      <c r="G66" s="1" t="s">
        <v>271</v>
      </c>
      <c r="H66" s="3">
        <v>0.12</v>
      </c>
      <c r="I66" s="2">
        <v>49.9</v>
      </c>
      <c r="J66" s="2">
        <v>85</v>
      </c>
      <c r="K66" s="2">
        <v>110</v>
      </c>
      <c r="L66" s="2">
        <v>40</v>
      </c>
      <c r="M66" s="2">
        <v>13</v>
      </c>
      <c r="N66" s="2">
        <v>0</v>
      </c>
      <c r="O66" s="2">
        <f>K66-L66-M66-N66</f>
        <v>57</v>
      </c>
      <c r="P66" s="2">
        <f>K66-N66</f>
        <v>110</v>
      </c>
      <c r="Q66" s="5">
        <v>0.1326</v>
      </c>
      <c r="R66" s="15" t="s">
        <v>272</v>
      </c>
    </row>
    <row r="67" spans="1:18" ht="30">
      <c r="A67" s="1" t="s">
        <v>273</v>
      </c>
      <c r="B67" s="1" t="s">
        <v>274</v>
      </c>
      <c r="C67" s="1" t="s">
        <v>275</v>
      </c>
      <c r="D67" s="26" t="s">
        <v>276</v>
      </c>
      <c r="E67" s="26" t="s">
        <v>277</v>
      </c>
      <c r="F67" s="1" t="s">
        <v>278</v>
      </c>
      <c r="G67" s="1" t="s">
        <v>279</v>
      </c>
      <c r="H67" s="3">
        <v>0.21</v>
      </c>
      <c r="I67" s="2">
        <v>1000</v>
      </c>
      <c r="J67" s="2">
        <v>1225</v>
      </c>
      <c r="K67" s="28" t="s">
        <v>280</v>
      </c>
      <c r="R67" s="15" t="s">
        <v>281</v>
      </c>
    </row>
    <row r="68" spans="1:18">
      <c r="A68" s="1" t="s">
        <v>282</v>
      </c>
      <c r="B68" s="1" t="s">
        <v>283</v>
      </c>
      <c r="C68" s="1" t="s">
        <v>25</v>
      </c>
      <c r="D68" s="26" t="s">
        <v>26</v>
      </c>
      <c r="E68" s="26" t="s">
        <v>80</v>
      </c>
      <c r="F68" s="1" t="s">
        <v>38</v>
      </c>
      <c r="G68" s="1" t="s">
        <v>284</v>
      </c>
      <c r="H68" s="3">
        <v>0.27</v>
      </c>
      <c r="I68" s="2">
        <v>100</v>
      </c>
      <c r="J68" s="2">
        <v>129</v>
      </c>
      <c r="K68" s="2">
        <v>161</v>
      </c>
      <c r="L68" s="2">
        <v>47</v>
      </c>
      <c r="M68" s="2">
        <v>15</v>
      </c>
      <c r="N68" s="2">
        <v>24</v>
      </c>
      <c r="O68" s="2">
        <f>K68-L68-M68-N68</f>
        <v>75</v>
      </c>
      <c r="P68" s="2">
        <f>K68-N68</f>
        <v>137</v>
      </c>
      <c r="Q68" s="5">
        <f>N68/P68</f>
        <v>0.17518248175182483</v>
      </c>
      <c r="R68" s="15" t="s">
        <v>285</v>
      </c>
    </row>
    <row r="69" spans="1:18">
      <c r="A69" s="1" t="s">
        <v>286</v>
      </c>
      <c r="B69" s="1" t="s">
        <v>287</v>
      </c>
      <c r="C69" s="1" t="s">
        <v>25</v>
      </c>
      <c r="D69" s="26" t="s">
        <v>26</v>
      </c>
      <c r="E69" s="26" t="s">
        <v>80</v>
      </c>
      <c r="F69" s="1" t="s">
        <v>38</v>
      </c>
      <c r="G69" s="1" t="s">
        <v>288</v>
      </c>
      <c r="H69" s="3">
        <v>0.35</v>
      </c>
      <c r="I69" s="2">
        <v>68.34</v>
      </c>
      <c r="J69" s="2">
        <v>170</v>
      </c>
      <c r="K69" s="2">
        <v>140</v>
      </c>
      <c r="L69" s="2">
        <v>36</v>
      </c>
      <c r="M69" s="2">
        <v>14</v>
      </c>
      <c r="N69" s="2">
        <v>23</v>
      </c>
      <c r="O69" s="2">
        <f>K69-L69-M69-N69</f>
        <v>67</v>
      </c>
      <c r="P69" s="2">
        <f>K69-N69</f>
        <v>117</v>
      </c>
      <c r="Q69" s="5">
        <f>N69/P69</f>
        <v>0.19658119658119658</v>
      </c>
      <c r="R69" s="15" t="s">
        <v>289</v>
      </c>
    </row>
    <row r="70" spans="1:18">
      <c r="A70" s="1" t="s">
        <v>290</v>
      </c>
      <c r="B70" s="1" t="s">
        <v>32</v>
      </c>
      <c r="C70" s="1" t="s">
        <v>25</v>
      </c>
      <c r="D70" s="26" t="s">
        <v>26</v>
      </c>
      <c r="E70" s="26" t="s">
        <v>80</v>
      </c>
      <c r="G70" s="1" t="s">
        <v>291</v>
      </c>
      <c r="H70" s="3">
        <v>0.17</v>
      </c>
      <c r="I70" s="2">
        <v>194.5</v>
      </c>
      <c r="K70" s="2">
        <v>430</v>
      </c>
      <c r="L70" s="2">
        <v>127</v>
      </c>
      <c r="M70" s="2">
        <v>31</v>
      </c>
      <c r="N70" s="2">
        <v>62</v>
      </c>
      <c r="O70" s="2">
        <v>210</v>
      </c>
      <c r="P70" s="2">
        <f>K70-N70</f>
        <v>368</v>
      </c>
      <c r="Q70" s="5">
        <f>N70/P70</f>
        <v>0.16847826086956522</v>
      </c>
      <c r="R70" s="15" t="s">
        <v>292</v>
      </c>
    </row>
    <row r="71" spans="1:18">
      <c r="A71" s="1" t="s">
        <v>293</v>
      </c>
      <c r="B71" s="1" t="s">
        <v>294</v>
      </c>
      <c r="C71" s="1" t="s">
        <v>25</v>
      </c>
      <c r="D71" s="26" t="s">
        <v>26</v>
      </c>
      <c r="E71" s="26" t="s">
        <v>80</v>
      </c>
      <c r="F71" s="1" t="s">
        <v>295</v>
      </c>
      <c r="G71" s="6" t="s">
        <v>296</v>
      </c>
      <c r="H71" s="3">
        <v>0.23</v>
      </c>
      <c r="I71" s="2">
        <v>60</v>
      </c>
      <c r="J71" s="2">
        <v>120</v>
      </c>
      <c r="K71" s="2">
        <v>150</v>
      </c>
      <c r="L71" s="2">
        <v>55</v>
      </c>
      <c r="M71" s="2">
        <v>15</v>
      </c>
      <c r="N71" s="2">
        <v>24</v>
      </c>
      <c r="O71" s="2">
        <f>K71-L71-M71-N71</f>
        <v>56</v>
      </c>
      <c r="P71" s="2">
        <f>K71-N71</f>
        <v>126</v>
      </c>
      <c r="Q71" s="5">
        <f>N71/P71</f>
        <v>0.19047619047619047</v>
      </c>
      <c r="R71" s="15" t="s">
        <v>297</v>
      </c>
    </row>
    <row r="72" spans="1:18">
      <c r="A72" s="1" t="s">
        <v>298</v>
      </c>
      <c r="B72" s="1" t="s">
        <v>266</v>
      </c>
      <c r="C72" s="1" t="s">
        <v>25</v>
      </c>
      <c r="D72" s="26" t="s">
        <v>26</v>
      </c>
      <c r="E72" s="26" t="s">
        <v>80</v>
      </c>
      <c r="G72" s="1" t="s">
        <v>299</v>
      </c>
      <c r="I72" s="2">
        <v>79.900000000000006</v>
      </c>
      <c r="J72" s="2">
        <v>102</v>
      </c>
      <c r="K72" s="2">
        <v>135</v>
      </c>
      <c r="L72" s="2">
        <v>35</v>
      </c>
      <c r="M72" s="2">
        <v>12</v>
      </c>
      <c r="N72" s="2">
        <v>22</v>
      </c>
      <c r="O72" s="2">
        <f>K72-L72-M72-N72</f>
        <v>66</v>
      </c>
      <c r="P72" s="2">
        <f>K72-N72</f>
        <v>113</v>
      </c>
      <c r="Q72" s="5">
        <f>N72/P72</f>
        <v>0.19469026548672566</v>
      </c>
      <c r="R72" s="15" t="s">
        <v>300</v>
      </c>
    </row>
    <row r="73" spans="1:18">
      <c r="A73" s="1" t="s">
        <v>301</v>
      </c>
      <c r="B73" s="1" t="s">
        <v>191</v>
      </c>
      <c r="C73" s="1" t="s">
        <v>25</v>
      </c>
      <c r="D73" s="26" t="s">
        <v>26</v>
      </c>
      <c r="E73" s="26" t="s">
        <v>58</v>
      </c>
      <c r="G73" s="1" t="s">
        <v>302</v>
      </c>
      <c r="H73" s="3">
        <v>0.23</v>
      </c>
      <c r="I73" s="2">
        <v>99</v>
      </c>
      <c r="J73" s="2">
        <v>161</v>
      </c>
      <c r="K73" s="2">
        <v>160</v>
      </c>
      <c r="R73" s="15" t="s">
        <v>303</v>
      </c>
    </row>
    <row r="74" spans="1:18">
      <c r="A74" s="1" t="s">
        <v>304</v>
      </c>
      <c r="B74" s="1" t="s">
        <v>305</v>
      </c>
      <c r="C74" s="1" t="s">
        <v>25</v>
      </c>
      <c r="D74" s="26" t="s">
        <v>37</v>
      </c>
      <c r="E74" s="26" t="s">
        <v>80</v>
      </c>
      <c r="F74" s="1" t="s">
        <v>26</v>
      </c>
      <c r="G74" s="6">
        <v>106379</v>
      </c>
      <c r="H74" s="3">
        <v>0.12</v>
      </c>
      <c r="I74" s="2">
        <v>94.77</v>
      </c>
      <c r="J74" s="2">
        <v>162</v>
      </c>
      <c r="K74" s="2">
        <v>240</v>
      </c>
      <c r="L74" s="2">
        <v>59</v>
      </c>
      <c r="M74" s="2">
        <v>20</v>
      </c>
      <c r="N74" s="2">
        <v>39</v>
      </c>
      <c r="O74" s="2">
        <f>K74-L74-M74-N74</f>
        <v>122</v>
      </c>
      <c r="P74" s="2">
        <f>K74-N74</f>
        <v>201</v>
      </c>
      <c r="Q74" s="5">
        <f>N74/P74</f>
        <v>0.19402985074626866</v>
      </c>
      <c r="R74" s="15" t="s">
        <v>306</v>
      </c>
    </row>
    <row r="75" spans="1:18">
      <c r="A75" s="1" t="s">
        <v>307</v>
      </c>
      <c r="B75" s="1" t="s">
        <v>308</v>
      </c>
      <c r="C75" s="1" t="s">
        <v>25</v>
      </c>
      <c r="D75" s="26" t="s">
        <v>26</v>
      </c>
      <c r="E75" s="26" t="s">
        <v>80</v>
      </c>
      <c r="G75" s="1" t="s">
        <v>309</v>
      </c>
      <c r="I75" s="2">
        <v>80</v>
      </c>
      <c r="J75" s="2">
        <v>102</v>
      </c>
      <c r="R75" s="15" t="s">
        <v>310</v>
      </c>
    </row>
    <row r="76" spans="1:18">
      <c r="A76" s="1" t="s">
        <v>311</v>
      </c>
      <c r="B76" s="1" t="s">
        <v>312</v>
      </c>
      <c r="C76" s="1" t="s">
        <v>25</v>
      </c>
      <c r="D76" s="26" t="s">
        <v>26</v>
      </c>
      <c r="E76" s="26" t="s">
        <v>171</v>
      </c>
      <c r="F76" s="1" t="s">
        <v>38</v>
      </c>
      <c r="G76" s="1" t="s">
        <v>313</v>
      </c>
      <c r="H76" s="3">
        <v>8.92</v>
      </c>
      <c r="I76" s="2" t="s">
        <v>108</v>
      </c>
      <c r="J76" s="2">
        <v>332</v>
      </c>
      <c r="K76" s="2">
        <v>300</v>
      </c>
      <c r="L76" s="2">
        <v>60</v>
      </c>
      <c r="M76" s="2">
        <v>25</v>
      </c>
      <c r="N76" s="2">
        <v>48</v>
      </c>
      <c r="O76" s="2">
        <f t="shared" ref="O76:O81" si="3">K76-L76-M76-N76</f>
        <v>167</v>
      </c>
      <c r="P76" s="2">
        <f t="shared" ref="P76:P81" si="4">K76-N76</f>
        <v>252</v>
      </c>
      <c r="Q76" s="5">
        <f t="shared" ref="Q76:Q81" si="5">N76/P76</f>
        <v>0.19047619047619047</v>
      </c>
      <c r="R76" s="15" t="s">
        <v>314</v>
      </c>
    </row>
    <row r="77" spans="1:18" ht="16.899999999999999" customHeight="1">
      <c r="A77" s="1" t="s">
        <v>315</v>
      </c>
      <c r="B77" s="1" t="s">
        <v>71</v>
      </c>
      <c r="C77" s="1" t="s">
        <v>25</v>
      </c>
      <c r="D77" s="26" t="s">
        <v>316</v>
      </c>
      <c r="E77" s="26" t="s">
        <v>80</v>
      </c>
      <c r="G77" s="1" t="s">
        <v>317</v>
      </c>
      <c r="H77" s="3" t="s">
        <v>318</v>
      </c>
      <c r="I77" s="2" t="s">
        <v>108</v>
      </c>
      <c r="J77" s="2">
        <v>392</v>
      </c>
      <c r="K77" s="2">
        <v>430</v>
      </c>
      <c r="L77" s="2">
        <v>60</v>
      </c>
      <c r="M77" s="2">
        <v>33</v>
      </c>
      <c r="N77" s="2">
        <v>69</v>
      </c>
      <c r="O77" s="2">
        <f t="shared" si="3"/>
        <v>268</v>
      </c>
      <c r="P77" s="2">
        <f t="shared" si="4"/>
        <v>361</v>
      </c>
      <c r="Q77" s="5">
        <f t="shared" si="5"/>
        <v>0.19113573407202217</v>
      </c>
      <c r="R77" s="15" t="s">
        <v>319</v>
      </c>
    </row>
    <row r="78" spans="1:18">
      <c r="A78" s="1" t="s">
        <v>320</v>
      </c>
      <c r="B78" s="1" t="s">
        <v>321</v>
      </c>
      <c r="C78" s="1" t="s">
        <v>25</v>
      </c>
      <c r="D78" s="26" t="s">
        <v>26</v>
      </c>
      <c r="E78" s="26" t="s">
        <v>80</v>
      </c>
      <c r="F78" s="1" t="s">
        <v>187</v>
      </c>
      <c r="G78" s="1" t="s">
        <v>322</v>
      </c>
      <c r="H78" s="3">
        <v>0.12</v>
      </c>
      <c r="I78" s="2">
        <v>79.900000000000006</v>
      </c>
      <c r="J78" s="2">
        <v>139</v>
      </c>
      <c r="K78" s="2">
        <v>165</v>
      </c>
      <c r="L78" s="2">
        <v>20</v>
      </c>
      <c r="M78" s="2">
        <v>16</v>
      </c>
      <c r="N78" s="2">
        <v>27</v>
      </c>
      <c r="O78" s="2">
        <f t="shared" si="3"/>
        <v>102</v>
      </c>
      <c r="P78" s="2">
        <f t="shared" si="4"/>
        <v>138</v>
      </c>
      <c r="Q78" s="5">
        <f t="shared" si="5"/>
        <v>0.19565217391304349</v>
      </c>
      <c r="R78" s="15" t="s">
        <v>323</v>
      </c>
    </row>
    <row r="79" spans="1:18" ht="30">
      <c r="A79" s="1" t="s">
        <v>324</v>
      </c>
      <c r="B79" s="1" t="s">
        <v>325</v>
      </c>
      <c r="C79" s="1" t="s">
        <v>25</v>
      </c>
      <c r="D79" s="29" t="s">
        <v>326</v>
      </c>
      <c r="E79" s="26" t="s">
        <v>80</v>
      </c>
      <c r="F79" s="1" t="s">
        <v>68</v>
      </c>
      <c r="G79" s="1" t="s">
        <v>327</v>
      </c>
      <c r="H79" s="3">
        <v>0.71</v>
      </c>
      <c r="I79" s="2">
        <v>115</v>
      </c>
      <c r="J79" s="2">
        <v>165</v>
      </c>
      <c r="K79" s="2">
        <v>225</v>
      </c>
      <c r="L79" s="2">
        <v>92</v>
      </c>
      <c r="M79" s="2">
        <v>19</v>
      </c>
      <c r="N79" s="2">
        <v>36</v>
      </c>
      <c r="O79" s="2">
        <f t="shared" si="3"/>
        <v>78</v>
      </c>
      <c r="P79" s="2">
        <f t="shared" si="4"/>
        <v>189</v>
      </c>
      <c r="Q79" s="5">
        <f t="shared" si="5"/>
        <v>0.19047619047619047</v>
      </c>
      <c r="R79" s="15" t="s">
        <v>328</v>
      </c>
    </row>
    <row r="80" spans="1:18">
      <c r="A80" s="1" t="s">
        <v>329</v>
      </c>
      <c r="B80" s="1" t="s">
        <v>330</v>
      </c>
      <c r="C80" s="1" t="s">
        <v>25</v>
      </c>
      <c r="D80" s="26" t="s">
        <v>26</v>
      </c>
      <c r="E80" s="26" t="s">
        <v>80</v>
      </c>
      <c r="F80" s="1" t="s">
        <v>38</v>
      </c>
      <c r="G80" s="1" t="s">
        <v>331</v>
      </c>
      <c r="H80" s="3">
        <v>0.34</v>
      </c>
      <c r="I80" s="2">
        <v>69.900000000000006</v>
      </c>
      <c r="J80" s="2">
        <v>87</v>
      </c>
      <c r="K80" s="2">
        <v>120</v>
      </c>
      <c r="L80" s="2">
        <v>25</v>
      </c>
      <c r="M80" s="2">
        <v>12</v>
      </c>
      <c r="N80" s="2">
        <v>20</v>
      </c>
      <c r="O80" s="2">
        <f t="shared" si="3"/>
        <v>63</v>
      </c>
      <c r="P80" s="2">
        <f t="shared" si="4"/>
        <v>100</v>
      </c>
      <c r="Q80" s="5">
        <f t="shared" si="5"/>
        <v>0.2</v>
      </c>
      <c r="R80" s="15" t="s">
        <v>332</v>
      </c>
    </row>
    <row r="81" spans="1:18">
      <c r="A81" s="1" t="s">
        <v>333</v>
      </c>
      <c r="B81" s="1" t="s">
        <v>334</v>
      </c>
      <c r="C81" s="1" t="s">
        <v>25</v>
      </c>
      <c r="D81" s="26" t="s">
        <v>335</v>
      </c>
      <c r="E81" s="26" t="s">
        <v>171</v>
      </c>
      <c r="F81" s="1" t="s">
        <v>336</v>
      </c>
      <c r="G81" s="1" t="s">
        <v>337</v>
      </c>
      <c r="H81" s="3">
        <v>0.34</v>
      </c>
      <c r="I81" s="2">
        <v>215</v>
      </c>
      <c r="J81" s="2">
        <v>293</v>
      </c>
      <c r="K81" s="2">
        <v>360</v>
      </c>
      <c r="L81" s="2">
        <v>60</v>
      </c>
      <c r="M81" s="2">
        <v>27</v>
      </c>
      <c r="N81" s="2">
        <v>58</v>
      </c>
      <c r="O81" s="2">
        <f t="shared" si="3"/>
        <v>215</v>
      </c>
      <c r="P81" s="2">
        <f t="shared" si="4"/>
        <v>302</v>
      </c>
      <c r="Q81" s="5">
        <f t="shared" si="5"/>
        <v>0.19205298013245034</v>
      </c>
      <c r="R81" s="15" t="s">
        <v>338</v>
      </c>
    </row>
    <row r="82" spans="1:18" ht="30">
      <c r="A82" s="1" t="s">
        <v>339</v>
      </c>
      <c r="B82" s="1" t="s">
        <v>340</v>
      </c>
      <c r="C82" s="1" t="s">
        <v>25</v>
      </c>
      <c r="D82" s="15" t="s">
        <v>341</v>
      </c>
      <c r="E82" s="26" t="s">
        <v>342</v>
      </c>
      <c r="I82" s="2">
        <v>89</v>
      </c>
      <c r="K82" s="2">
        <v>244</v>
      </c>
      <c r="L82" s="2">
        <v>60</v>
      </c>
      <c r="R82" s="15" t="s">
        <v>343</v>
      </c>
    </row>
    <row r="83" spans="1:18">
      <c r="A83" s="1" t="s">
        <v>344</v>
      </c>
      <c r="B83" s="1" t="s">
        <v>345</v>
      </c>
      <c r="C83" s="1" t="s">
        <v>346</v>
      </c>
      <c r="D83" s="26" t="s">
        <v>347</v>
      </c>
      <c r="E83" s="26" t="s">
        <v>58</v>
      </c>
      <c r="F83" s="1" t="s">
        <v>68</v>
      </c>
      <c r="G83" s="6">
        <v>79716</v>
      </c>
      <c r="H83" s="3">
        <v>0.25</v>
      </c>
      <c r="I83" s="2">
        <v>32</v>
      </c>
      <c r="J83" s="2">
        <v>129</v>
      </c>
      <c r="K83" s="2">
        <v>130</v>
      </c>
      <c r="L83" s="2">
        <v>50</v>
      </c>
      <c r="M83" s="2">
        <v>13</v>
      </c>
      <c r="N83" s="2">
        <v>33</v>
      </c>
      <c r="O83" s="2">
        <f>K83-L83-M83-N83</f>
        <v>34</v>
      </c>
      <c r="P83" s="2">
        <f>K83-N83</f>
        <v>97</v>
      </c>
      <c r="Q83" s="5">
        <f>N83/P83</f>
        <v>0.34020618556701032</v>
      </c>
      <c r="R83" s="15" t="s">
        <v>348</v>
      </c>
    </row>
    <row r="84" spans="1:18">
      <c r="A84" s="1" t="s">
        <v>349</v>
      </c>
      <c r="B84" s="1" t="s">
        <v>350</v>
      </c>
      <c r="C84" s="1" t="s">
        <v>25</v>
      </c>
      <c r="D84" s="15" t="s">
        <v>351</v>
      </c>
      <c r="E84" s="26" t="s">
        <v>171</v>
      </c>
      <c r="F84" s="1" t="s">
        <v>336</v>
      </c>
      <c r="G84" s="1" t="s">
        <v>352</v>
      </c>
      <c r="H84" s="3">
        <v>1.98</v>
      </c>
      <c r="I84" s="2">
        <v>115</v>
      </c>
      <c r="J84" s="2">
        <v>154</v>
      </c>
      <c r="K84" s="2">
        <v>215</v>
      </c>
      <c r="L84" s="2">
        <v>40</v>
      </c>
      <c r="M84" s="2">
        <v>15</v>
      </c>
      <c r="N84" s="2">
        <v>35</v>
      </c>
      <c r="O84" s="2">
        <f>K84-L84-M84-N84</f>
        <v>125</v>
      </c>
      <c r="P84" s="2">
        <f>K84-N84</f>
        <v>180</v>
      </c>
      <c r="Q84" s="5">
        <f>N84/P84</f>
        <v>0.19444444444444445</v>
      </c>
      <c r="R84" s="15" t="s">
        <v>353</v>
      </c>
    </row>
    <row r="85" spans="1:18">
      <c r="A85" s="1" t="s">
        <v>354</v>
      </c>
      <c r="B85" s="1" t="s">
        <v>119</v>
      </c>
      <c r="C85" s="1" t="s">
        <v>25</v>
      </c>
      <c r="D85" s="15" t="s">
        <v>26</v>
      </c>
      <c r="E85" s="26" t="s">
        <v>80</v>
      </c>
      <c r="F85" s="1" t="s">
        <v>68</v>
      </c>
      <c r="G85" s="1" t="s">
        <v>355</v>
      </c>
      <c r="H85" s="3">
        <v>0.09</v>
      </c>
      <c r="I85" s="2">
        <v>200</v>
      </c>
      <c r="J85" s="2">
        <v>229</v>
      </c>
      <c r="K85" s="2">
        <v>270</v>
      </c>
      <c r="L85" s="2">
        <v>100</v>
      </c>
      <c r="M85" s="2">
        <v>27</v>
      </c>
      <c r="N85" s="2">
        <f>270*0.16</f>
        <v>43.2</v>
      </c>
      <c r="O85" s="2">
        <f>K85-L85-M85-N85</f>
        <v>99.8</v>
      </c>
      <c r="P85" s="2">
        <f>K85-N85</f>
        <v>226.8</v>
      </c>
      <c r="Q85" s="5">
        <f>N85/P85</f>
        <v>0.19047619047619047</v>
      </c>
      <c r="R85" s="15" t="s">
        <v>356</v>
      </c>
    </row>
    <row r="86" spans="1:18">
      <c r="A86" s="1" t="s">
        <v>357</v>
      </c>
      <c r="B86" s="1" t="s">
        <v>24</v>
      </c>
      <c r="C86" s="1" t="s">
        <v>25</v>
      </c>
      <c r="D86" s="15" t="s">
        <v>358</v>
      </c>
      <c r="E86" s="26" t="s">
        <v>80</v>
      </c>
      <c r="F86" s="1" t="s">
        <v>108</v>
      </c>
      <c r="G86" s="1" t="s">
        <v>359</v>
      </c>
      <c r="H86" s="3">
        <v>0.22</v>
      </c>
      <c r="I86" s="2">
        <v>70</v>
      </c>
      <c r="J86" s="2">
        <v>133</v>
      </c>
      <c r="K86" s="2">
        <v>175</v>
      </c>
      <c r="L86" s="2">
        <v>64</v>
      </c>
      <c r="M86" s="2">
        <v>17</v>
      </c>
      <c r="N86" s="2">
        <v>24</v>
      </c>
      <c r="O86" s="2">
        <f>K86-L86-M86-N86</f>
        <v>70</v>
      </c>
      <c r="P86" s="2">
        <f>K86-N86</f>
        <v>151</v>
      </c>
      <c r="Q86" s="5">
        <f>N86/P86</f>
        <v>0.15894039735099338</v>
      </c>
      <c r="R86" s="15" t="s">
        <v>360</v>
      </c>
    </row>
    <row r="87" spans="1:18">
      <c r="A87" s="1" t="s">
        <v>361</v>
      </c>
      <c r="B87" s="1" t="s">
        <v>266</v>
      </c>
      <c r="C87" s="1" t="s">
        <v>25</v>
      </c>
      <c r="D87" s="15" t="s">
        <v>362</v>
      </c>
      <c r="E87" s="26" t="s">
        <v>80</v>
      </c>
      <c r="F87" s="1" t="s">
        <v>129</v>
      </c>
      <c r="G87" s="1" t="s">
        <v>363</v>
      </c>
      <c r="H87" s="3">
        <v>0.28999999999999998</v>
      </c>
      <c r="I87" s="2">
        <v>129.9</v>
      </c>
      <c r="J87" s="2">
        <v>148</v>
      </c>
      <c r="K87" s="2">
        <v>210</v>
      </c>
      <c r="L87" s="2">
        <v>54</v>
      </c>
      <c r="M87" s="2">
        <v>18</v>
      </c>
      <c r="N87" s="2">
        <v>34</v>
      </c>
      <c r="O87" s="2">
        <f>K87-L87-M87-N87</f>
        <v>104</v>
      </c>
      <c r="P87" s="2">
        <f>K87-N87</f>
        <v>176</v>
      </c>
      <c r="Q87" s="5">
        <f>N87/P87</f>
        <v>0.19318181818181818</v>
      </c>
      <c r="R87" s="15" t="s">
        <v>364</v>
      </c>
    </row>
    <row r="88" spans="1:18" ht="30">
      <c r="A88" s="1" t="s">
        <v>365</v>
      </c>
      <c r="B88" s="1" t="s">
        <v>305</v>
      </c>
      <c r="C88" s="1" t="s">
        <v>25</v>
      </c>
      <c r="D88" s="33" t="s">
        <v>366</v>
      </c>
      <c r="E88" s="26" t="s">
        <v>163</v>
      </c>
      <c r="F88" s="1" t="s">
        <v>106</v>
      </c>
      <c r="G88" s="1" t="s">
        <v>367</v>
      </c>
      <c r="H88" s="3">
        <v>0.37</v>
      </c>
      <c r="I88" s="30">
        <v>219</v>
      </c>
      <c r="J88" s="2">
        <v>193</v>
      </c>
      <c r="K88" s="2">
        <v>250</v>
      </c>
      <c r="L88" s="2">
        <v>49</v>
      </c>
      <c r="M88" s="2">
        <v>25</v>
      </c>
      <c r="N88" s="2">
        <v>40</v>
      </c>
      <c r="O88" s="2">
        <v>136</v>
      </c>
      <c r="P88" s="2">
        <v>210</v>
      </c>
      <c r="Q88" s="5">
        <v>0.19</v>
      </c>
      <c r="R88" s="15" t="s">
        <v>368</v>
      </c>
    </row>
    <row r="89" spans="1:18">
      <c r="A89" s="1" t="s">
        <v>369</v>
      </c>
      <c r="B89" s="1" t="s">
        <v>370</v>
      </c>
      <c r="C89" s="1" t="s">
        <v>25</v>
      </c>
      <c r="D89" s="15" t="s">
        <v>371</v>
      </c>
      <c r="E89" s="26" t="s">
        <v>80</v>
      </c>
      <c r="G89" s="1" t="s">
        <v>372</v>
      </c>
      <c r="H89" s="3">
        <v>2.1</v>
      </c>
      <c r="I89" s="2">
        <v>299.89999999999998</v>
      </c>
      <c r="J89" s="2">
        <v>603</v>
      </c>
      <c r="K89" s="2">
        <v>575</v>
      </c>
      <c r="L89" s="2">
        <v>150</v>
      </c>
      <c r="M89" s="2">
        <v>42</v>
      </c>
      <c r="N89" s="2">
        <v>78</v>
      </c>
      <c r="O89" s="2">
        <v>305</v>
      </c>
      <c r="P89" s="2">
        <f>K89-N89</f>
        <v>497</v>
      </c>
      <c r="Q89" s="5">
        <f>N89/P89</f>
        <v>0.15694164989939638</v>
      </c>
      <c r="R89" s="15" t="s">
        <v>373</v>
      </c>
    </row>
    <row r="90" spans="1:18">
      <c r="A90" s="1" t="s">
        <v>374</v>
      </c>
      <c r="B90" s="1" t="s">
        <v>24</v>
      </c>
      <c r="C90" s="1" t="s">
        <v>25</v>
      </c>
      <c r="D90" s="33" t="s">
        <v>375</v>
      </c>
      <c r="E90" s="26" t="s">
        <v>80</v>
      </c>
      <c r="F90" s="1" t="s">
        <v>108</v>
      </c>
      <c r="G90" s="1" t="s">
        <v>376</v>
      </c>
      <c r="H90" s="3">
        <v>0.22</v>
      </c>
      <c r="I90" s="30">
        <v>85</v>
      </c>
      <c r="J90" s="2">
        <v>165</v>
      </c>
      <c r="K90" s="2">
        <v>205</v>
      </c>
      <c r="L90" s="2">
        <v>56</v>
      </c>
      <c r="M90" s="2">
        <v>20</v>
      </c>
      <c r="N90" s="2">
        <v>33</v>
      </c>
      <c r="O90" s="2">
        <f>K90-L90-M90-N90</f>
        <v>96</v>
      </c>
      <c r="P90" s="2">
        <f>K90-N90</f>
        <v>172</v>
      </c>
      <c r="Q90" s="5">
        <f>N90/P90</f>
        <v>0.19186046511627908</v>
      </c>
      <c r="R90" s="15" t="s">
        <v>377</v>
      </c>
    </row>
    <row r="91" spans="1:18">
      <c r="A91" s="1" t="s">
        <v>378</v>
      </c>
      <c r="B91" s="1" t="s">
        <v>379</v>
      </c>
      <c r="C91" s="1" t="s">
        <v>25</v>
      </c>
      <c r="D91" s="33" t="s">
        <v>380</v>
      </c>
      <c r="E91" s="26" t="s">
        <v>80</v>
      </c>
      <c r="G91" s="1" t="s">
        <v>381</v>
      </c>
      <c r="H91" s="3">
        <v>0.18</v>
      </c>
      <c r="I91" s="2">
        <v>84.9</v>
      </c>
      <c r="J91" s="2">
        <v>194</v>
      </c>
      <c r="K91" s="2">
        <v>179</v>
      </c>
      <c r="L91" s="2">
        <v>50</v>
      </c>
      <c r="M91" s="2">
        <v>16</v>
      </c>
      <c r="N91" s="2">
        <v>28</v>
      </c>
      <c r="O91" s="2">
        <f>K91-L91-M91-N91</f>
        <v>85</v>
      </c>
      <c r="P91" s="2">
        <f>K91-N91</f>
        <v>151</v>
      </c>
      <c r="Q91" s="5">
        <f>N91/P91</f>
        <v>0.18543046357615894</v>
      </c>
      <c r="R91" s="15" t="s">
        <v>382</v>
      </c>
    </row>
    <row r="92" spans="1:18">
      <c r="A92" s="1" t="s">
        <v>383</v>
      </c>
      <c r="B92" s="1" t="s">
        <v>384</v>
      </c>
      <c r="C92" s="1" t="s">
        <v>25</v>
      </c>
      <c r="D92" s="33" t="s">
        <v>385</v>
      </c>
      <c r="E92" s="26" t="s">
        <v>80</v>
      </c>
      <c r="G92" s="1" t="s">
        <v>386</v>
      </c>
      <c r="H92" s="3">
        <v>0.23</v>
      </c>
      <c r="I92" s="2">
        <v>109.9</v>
      </c>
      <c r="J92" s="2">
        <v>135</v>
      </c>
      <c r="K92" s="2">
        <v>135</v>
      </c>
      <c r="R92" s="15" t="s">
        <v>387</v>
      </c>
    </row>
    <row r="93" spans="1:18">
      <c r="A93" s="1" t="s">
        <v>388</v>
      </c>
      <c r="B93" s="1" t="s">
        <v>384</v>
      </c>
      <c r="C93" s="1" t="s">
        <v>25</v>
      </c>
      <c r="D93" s="33" t="s">
        <v>389</v>
      </c>
      <c r="E93" s="26" t="s">
        <v>80</v>
      </c>
      <c r="F93" s="1" t="s">
        <v>336</v>
      </c>
      <c r="G93" s="1" t="s">
        <v>390</v>
      </c>
      <c r="H93" s="3">
        <v>0.17</v>
      </c>
      <c r="I93" s="2">
        <v>59.045000000000002</v>
      </c>
      <c r="J93" s="2">
        <v>94</v>
      </c>
      <c r="K93" s="2">
        <v>140</v>
      </c>
      <c r="L93" s="2">
        <v>40</v>
      </c>
      <c r="M93" s="2">
        <v>14</v>
      </c>
      <c r="N93" s="2">
        <v>24</v>
      </c>
      <c r="O93" s="2">
        <f>K93-L93-M93-N93</f>
        <v>62</v>
      </c>
      <c r="P93" s="2">
        <f>K93-N93</f>
        <v>116</v>
      </c>
      <c r="Q93" s="5">
        <f>N93/P93</f>
        <v>0.20689655172413793</v>
      </c>
      <c r="R93" s="15" t="s">
        <v>391</v>
      </c>
    </row>
    <row r="94" spans="1:18">
      <c r="A94" s="1" t="s">
        <v>392</v>
      </c>
      <c r="B94" s="1" t="s">
        <v>393</v>
      </c>
      <c r="C94" s="1" t="s">
        <v>394</v>
      </c>
      <c r="D94" s="15" t="s">
        <v>395</v>
      </c>
      <c r="E94" s="26" t="s">
        <v>171</v>
      </c>
      <c r="G94" s="1" t="s">
        <v>396</v>
      </c>
      <c r="H94" s="3">
        <v>0.21</v>
      </c>
      <c r="I94" s="2">
        <v>98</v>
      </c>
      <c r="J94" s="2">
        <v>140</v>
      </c>
      <c r="K94" s="2">
        <v>187</v>
      </c>
      <c r="L94" s="2">
        <v>47</v>
      </c>
      <c r="M94" s="2">
        <v>16</v>
      </c>
      <c r="N94" s="2">
        <v>26</v>
      </c>
      <c r="O94" s="2">
        <f>K94-L94-M94-N94</f>
        <v>98</v>
      </c>
      <c r="P94" s="2">
        <f>K94-N94</f>
        <v>161</v>
      </c>
      <c r="Q94" s="5">
        <f>N94/P94</f>
        <v>0.16149068322981366</v>
      </c>
      <c r="R94" s="15" t="s">
        <v>397</v>
      </c>
    </row>
    <row r="95" spans="1:18">
      <c r="A95" s="1" t="s">
        <v>398</v>
      </c>
      <c r="B95" s="1" t="s">
        <v>334</v>
      </c>
      <c r="C95" s="1" t="s">
        <v>25</v>
      </c>
      <c r="D95" s="1" t="s">
        <v>399</v>
      </c>
      <c r="E95" s="1" t="s">
        <v>171</v>
      </c>
      <c r="G95" s="24">
        <v>41306</v>
      </c>
      <c r="I95" s="2">
        <v>185</v>
      </c>
      <c r="R95" s="4" t="s">
        <v>400</v>
      </c>
    </row>
    <row r="96" spans="1:18" ht="28.9" customHeight="1">
      <c r="A96" s="1" t="s">
        <v>401</v>
      </c>
      <c r="B96" s="1" t="s">
        <v>402</v>
      </c>
      <c r="C96" s="1" t="s">
        <v>25</v>
      </c>
      <c r="D96" s="33" t="s">
        <v>403</v>
      </c>
      <c r="E96" s="26" t="s">
        <v>80</v>
      </c>
      <c r="F96" s="1" t="s">
        <v>404</v>
      </c>
      <c r="G96" s="1">
        <v>2</v>
      </c>
      <c r="H96" s="3">
        <v>2</v>
      </c>
      <c r="I96" s="2">
        <v>164.9</v>
      </c>
      <c r="J96" s="2">
        <v>300</v>
      </c>
      <c r="K96" s="2">
        <v>350</v>
      </c>
      <c r="L96" s="2">
        <v>75</v>
      </c>
      <c r="M96" s="2">
        <v>26</v>
      </c>
      <c r="N96" s="2">
        <v>56</v>
      </c>
      <c r="O96" s="2">
        <f t="shared" ref="O96:O112" si="6">K96-L96-M96-N96</f>
        <v>193</v>
      </c>
      <c r="P96" s="2">
        <f t="shared" ref="P96:P112" si="7">K96-N96</f>
        <v>294</v>
      </c>
      <c r="Q96" s="5">
        <f t="shared" ref="Q96:Q112" si="8">N96/P96</f>
        <v>0.19047619047619047</v>
      </c>
      <c r="R96" s="15" t="s">
        <v>405</v>
      </c>
    </row>
    <row r="97" spans="1:18">
      <c r="A97" s="1" t="s">
        <v>406</v>
      </c>
      <c r="B97" s="1" t="s">
        <v>407</v>
      </c>
      <c r="C97" s="1" t="s">
        <v>25</v>
      </c>
      <c r="D97" s="15" t="s">
        <v>408</v>
      </c>
      <c r="E97" s="26" t="s">
        <v>80</v>
      </c>
      <c r="F97" s="1" t="s">
        <v>38</v>
      </c>
      <c r="G97" s="1" t="s">
        <v>409</v>
      </c>
      <c r="H97" s="3">
        <v>0.2</v>
      </c>
      <c r="I97" s="2">
        <v>524.9</v>
      </c>
      <c r="J97" s="2">
        <v>510</v>
      </c>
      <c r="K97" s="2">
        <v>800</v>
      </c>
      <c r="L97" s="2">
        <v>100</v>
      </c>
      <c r="M97" s="2">
        <v>58</v>
      </c>
      <c r="N97" s="2">
        <v>134.5</v>
      </c>
      <c r="O97" s="2">
        <f t="shared" si="6"/>
        <v>507.5</v>
      </c>
      <c r="P97" s="2">
        <f t="shared" si="7"/>
        <v>665.5</v>
      </c>
      <c r="Q97" s="5">
        <f t="shared" si="8"/>
        <v>0.20210368144252441</v>
      </c>
      <c r="R97" s="15" t="s">
        <v>410</v>
      </c>
    </row>
    <row r="98" spans="1:18">
      <c r="A98" s="1" t="s">
        <v>411</v>
      </c>
      <c r="B98" s="1" t="s">
        <v>407</v>
      </c>
      <c r="C98" s="1" t="s">
        <v>25</v>
      </c>
      <c r="D98" s="33" t="s">
        <v>412</v>
      </c>
      <c r="E98" s="26" t="s">
        <v>80</v>
      </c>
      <c r="G98" s="1" t="s">
        <v>413</v>
      </c>
      <c r="H98" s="3">
        <v>0.11</v>
      </c>
      <c r="I98" s="2">
        <v>599</v>
      </c>
      <c r="J98" s="2">
        <v>430</v>
      </c>
      <c r="K98" s="2">
        <v>940</v>
      </c>
      <c r="L98" s="2">
        <v>183</v>
      </c>
      <c r="M98" s="2">
        <v>66</v>
      </c>
      <c r="N98" s="2">
        <v>168</v>
      </c>
      <c r="O98" s="2">
        <f t="shared" si="6"/>
        <v>523</v>
      </c>
      <c r="P98" s="2">
        <f t="shared" si="7"/>
        <v>772</v>
      </c>
      <c r="Q98" s="5">
        <f t="shared" si="8"/>
        <v>0.21761658031088082</v>
      </c>
      <c r="R98" s="15" t="s">
        <v>414</v>
      </c>
    </row>
    <row r="99" spans="1:18" ht="28.9" customHeight="1">
      <c r="A99" s="1" t="s">
        <v>415</v>
      </c>
      <c r="B99" s="1" t="s">
        <v>45</v>
      </c>
      <c r="C99" s="1" t="s">
        <v>25</v>
      </c>
      <c r="D99" s="33" t="s">
        <v>416</v>
      </c>
      <c r="E99" s="26" t="s">
        <v>417</v>
      </c>
      <c r="G99" s="1" t="s">
        <v>418</v>
      </c>
      <c r="H99" s="3">
        <v>0.2</v>
      </c>
      <c r="I99" s="2">
        <v>104</v>
      </c>
      <c r="J99" s="2">
        <v>174</v>
      </c>
      <c r="K99" s="2">
        <v>265</v>
      </c>
      <c r="L99" s="2">
        <v>96</v>
      </c>
      <c r="M99" s="2">
        <v>22</v>
      </c>
      <c r="N99" s="2">
        <v>43</v>
      </c>
      <c r="O99" s="2">
        <f t="shared" si="6"/>
        <v>104</v>
      </c>
      <c r="P99" s="2">
        <f t="shared" si="7"/>
        <v>222</v>
      </c>
      <c r="Q99" s="5">
        <f t="shared" si="8"/>
        <v>0.19369369369369369</v>
      </c>
      <c r="R99" s="15" t="s">
        <v>419</v>
      </c>
    </row>
    <row r="100" spans="1:18">
      <c r="A100" s="1" t="s">
        <v>420</v>
      </c>
      <c r="B100" s="1" t="s">
        <v>119</v>
      </c>
      <c r="C100" s="1" t="s">
        <v>25</v>
      </c>
      <c r="D100" s="15" t="s">
        <v>421</v>
      </c>
      <c r="E100" s="26" t="s">
        <v>80</v>
      </c>
      <c r="F100" s="1" t="s">
        <v>336</v>
      </c>
      <c r="G100" s="1" t="s">
        <v>422</v>
      </c>
      <c r="H100" s="3">
        <v>0.14000000000000001</v>
      </c>
      <c r="I100" s="2">
        <v>200</v>
      </c>
      <c r="J100" s="2">
        <v>211</v>
      </c>
      <c r="K100" s="2">
        <v>315</v>
      </c>
      <c r="L100" s="2">
        <v>48</v>
      </c>
      <c r="M100" s="2">
        <v>22</v>
      </c>
      <c r="N100" s="2">
        <v>40</v>
      </c>
      <c r="O100" s="2">
        <f t="shared" si="6"/>
        <v>205</v>
      </c>
      <c r="P100" s="2">
        <f t="shared" si="7"/>
        <v>275</v>
      </c>
      <c r="Q100" s="5">
        <f t="shared" si="8"/>
        <v>0.14545454545454545</v>
      </c>
      <c r="R100" s="15" t="s">
        <v>423</v>
      </c>
    </row>
    <row r="101" spans="1:18">
      <c r="A101" s="1" t="s">
        <v>424</v>
      </c>
      <c r="B101" s="1" t="s">
        <v>425</v>
      </c>
      <c r="C101" s="1" t="s">
        <v>25</v>
      </c>
      <c r="D101" s="33" t="s">
        <v>26</v>
      </c>
      <c r="E101" s="26" t="s">
        <v>426</v>
      </c>
      <c r="F101" s="1" t="s">
        <v>68</v>
      </c>
      <c r="G101" s="6">
        <v>103823</v>
      </c>
      <c r="H101" s="3">
        <v>0.12</v>
      </c>
      <c r="I101" s="2">
        <v>30</v>
      </c>
      <c r="J101" s="2">
        <v>93</v>
      </c>
      <c r="K101" s="2">
        <v>110</v>
      </c>
      <c r="L101" s="2">
        <v>50</v>
      </c>
      <c r="M101" s="2">
        <v>10</v>
      </c>
      <c r="N101" s="2">
        <v>10</v>
      </c>
      <c r="O101" s="2">
        <f t="shared" si="6"/>
        <v>40</v>
      </c>
      <c r="P101" s="2">
        <f t="shared" si="7"/>
        <v>100</v>
      </c>
      <c r="Q101" s="5">
        <f t="shared" si="8"/>
        <v>0.1</v>
      </c>
      <c r="R101" s="15" t="s">
        <v>427</v>
      </c>
    </row>
    <row r="102" spans="1:18">
      <c r="A102" s="1" t="s">
        <v>428</v>
      </c>
      <c r="B102" s="1" t="s">
        <v>266</v>
      </c>
      <c r="C102" s="1" t="s">
        <v>25</v>
      </c>
      <c r="D102" s="15" t="s">
        <v>429</v>
      </c>
      <c r="E102" s="26" t="s">
        <v>171</v>
      </c>
      <c r="F102" s="1" t="s">
        <v>336</v>
      </c>
      <c r="G102" s="1" t="s">
        <v>430</v>
      </c>
      <c r="H102" s="3">
        <v>0.06</v>
      </c>
      <c r="I102" s="2">
        <v>98</v>
      </c>
      <c r="J102" s="2">
        <v>74</v>
      </c>
      <c r="K102" s="2">
        <v>140</v>
      </c>
      <c r="L102" s="2">
        <v>0</v>
      </c>
      <c r="M102" s="2">
        <v>14</v>
      </c>
      <c r="N102" s="2">
        <v>28</v>
      </c>
      <c r="O102" s="2">
        <f t="shared" si="6"/>
        <v>98</v>
      </c>
      <c r="P102" s="2">
        <f t="shared" si="7"/>
        <v>112</v>
      </c>
      <c r="Q102" s="5">
        <f t="shared" si="8"/>
        <v>0.25</v>
      </c>
      <c r="R102" s="15" t="s">
        <v>431</v>
      </c>
    </row>
    <row r="103" spans="1:18">
      <c r="A103" s="1" t="s">
        <v>432</v>
      </c>
      <c r="B103" s="1" t="s">
        <v>433</v>
      </c>
      <c r="C103" s="1" t="s">
        <v>66</v>
      </c>
      <c r="D103" s="33" t="s">
        <v>26</v>
      </c>
      <c r="E103" s="26" t="s">
        <v>80</v>
      </c>
      <c r="G103" s="1" t="s">
        <v>434</v>
      </c>
      <c r="H103" s="3">
        <v>0.92</v>
      </c>
      <c r="I103" s="30">
        <v>100</v>
      </c>
      <c r="J103" s="2">
        <v>254</v>
      </c>
      <c r="K103" s="2">
        <v>230</v>
      </c>
      <c r="L103" s="2">
        <v>22</v>
      </c>
      <c r="M103" s="2">
        <v>19</v>
      </c>
      <c r="N103" s="2">
        <v>59</v>
      </c>
      <c r="O103" s="2">
        <f t="shared" si="6"/>
        <v>130</v>
      </c>
      <c r="P103" s="2">
        <f t="shared" si="7"/>
        <v>171</v>
      </c>
      <c r="Q103" s="5">
        <f t="shared" si="8"/>
        <v>0.34502923976608185</v>
      </c>
      <c r="R103" s="33" t="s">
        <v>435</v>
      </c>
    </row>
    <row r="104" spans="1:18">
      <c r="A104" s="1" t="s">
        <v>436</v>
      </c>
      <c r="B104" s="1" t="s">
        <v>437</v>
      </c>
      <c r="C104" s="1" t="s">
        <v>438</v>
      </c>
      <c r="D104" s="15" t="s">
        <v>26</v>
      </c>
      <c r="E104" s="26" t="s">
        <v>80</v>
      </c>
      <c r="G104" s="1" t="s">
        <v>439</v>
      </c>
      <c r="H104" s="3">
        <v>0.45</v>
      </c>
      <c r="I104" s="2">
        <v>295</v>
      </c>
      <c r="J104" s="2">
        <v>234</v>
      </c>
      <c r="K104" s="2">
        <v>450</v>
      </c>
      <c r="L104" s="2">
        <v>47</v>
      </c>
      <c r="M104" s="2">
        <v>31</v>
      </c>
      <c r="N104" s="2">
        <v>72</v>
      </c>
      <c r="O104" s="2">
        <f t="shared" si="6"/>
        <v>300</v>
      </c>
      <c r="P104" s="2">
        <f t="shared" si="7"/>
        <v>378</v>
      </c>
      <c r="Q104" s="5">
        <f t="shared" si="8"/>
        <v>0.19047619047619047</v>
      </c>
      <c r="R104" s="15" t="s">
        <v>440</v>
      </c>
    </row>
    <row r="105" spans="1:18">
      <c r="A105" s="1" t="s">
        <v>441</v>
      </c>
      <c r="B105" s="1" t="s">
        <v>71</v>
      </c>
      <c r="C105" s="1" t="s">
        <v>25</v>
      </c>
      <c r="D105" s="33" t="s">
        <v>442</v>
      </c>
      <c r="E105" s="26" t="s">
        <v>171</v>
      </c>
      <c r="F105" s="1" t="s">
        <v>336</v>
      </c>
      <c r="G105" s="1" t="s">
        <v>443</v>
      </c>
      <c r="H105" s="3">
        <v>3</v>
      </c>
      <c r="I105" s="30">
        <v>1195</v>
      </c>
      <c r="J105" s="2">
        <v>1580</v>
      </c>
      <c r="K105" s="2">
        <v>1950</v>
      </c>
      <c r="L105" s="2">
        <v>300</v>
      </c>
      <c r="M105" s="2">
        <v>125</v>
      </c>
      <c r="N105" s="2">
        <v>307</v>
      </c>
      <c r="O105" s="2">
        <f t="shared" si="6"/>
        <v>1218</v>
      </c>
      <c r="P105" s="2">
        <f t="shared" si="7"/>
        <v>1643</v>
      </c>
      <c r="Q105" s="5">
        <f t="shared" si="8"/>
        <v>0.18685331710286063</v>
      </c>
      <c r="R105" s="15" t="s">
        <v>444</v>
      </c>
    </row>
    <row r="106" spans="1:18">
      <c r="A106" s="1" t="s">
        <v>445</v>
      </c>
      <c r="B106" s="1" t="s">
        <v>446</v>
      </c>
      <c r="C106" s="1" t="s">
        <v>25</v>
      </c>
      <c r="D106" s="33" t="s">
        <v>26</v>
      </c>
      <c r="E106" s="26" t="s">
        <v>171</v>
      </c>
      <c r="F106" s="1" t="s">
        <v>336</v>
      </c>
      <c r="G106" s="1" t="s">
        <v>447</v>
      </c>
      <c r="H106" s="3">
        <v>0.43</v>
      </c>
      <c r="I106" s="2">
        <v>70</v>
      </c>
      <c r="J106" s="2">
        <v>81</v>
      </c>
      <c r="K106" s="2">
        <v>120</v>
      </c>
      <c r="L106" s="2">
        <v>20</v>
      </c>
      <c r="M106" s="2">
        <v>12</v>
      </c>
      <c r="N106" s="2">
        <v>18</v>
      </c>
      <c r="O106" s="2">
        <f t="shared" si="6"/>
        <v>70</v>
      </c>
      <c r="P106" s="2">
        <f t="shared" si="7"/>
        <v>102</v>
      </c>
      <c r="Q106" s="5">
        <f t="shared" si="8"/>
        <v>0.17647058823529413</v>
      </c>
      <c r="R106" s="15" t="s">
        <v>448</v>
      </c>
    </row>
    <row r="107" spans="1:18" ht="30">
      <c r="A107" s="1" t="s">
        <v>449</v>
      </c>
      <c r="B107" s="1" t="s">
        <v>450</v>
      </c>
      <c r="C107" s="1" t="s">
        <v>25</v>
      </c>
      <c r="D107" s="15" t="s">
        <v>451</v>
      </c>
      <c r="E107" s="26" t="s">
        <v>171</v>
      </c>
      <c r="F107" s="1" t="s">
        <v>336</v>
      </c>
      <c r="G107" s="1" t="s">
        <v>452</v>
      </c>
      <c r="H107" s="3">
        <v>0.15</v>
      </c>
      <c r="I107" s="2">
        <v>100</v>
      </c>
      <c r="J107" s="2">
        <v>111</v>
      </c>
      <c r="K107" s="2">
        <v>160</v>
      </c>
      <c r="L107" s="2">
        <v>30</v>
      </c>
      <c r="M107" s="2">
        <v>15</v>
      </c>
      <c r="N107" s="2">
        <v>26</v>
      </c>
      <c r="O107" s="2">
        <f t="shared" si="6"/>
        <v>89</v>
      </c>
      <c r="P107" s="2">
        <f t="shared" si="7"/>
        <v>134</v>
      </c>
      <c r="Q107" s="5">
        <f t="shared" si="8"/>
        <v>0.19402985074626866</v>
      </c>
      <c r="R107" s="15" t="s">
        <v>453</v>
      </c>
    </row>
    <row r="108" spans="1:18">
      <c r="A108" s="1" t="s">
        <v>454</v>
      </c>
      <c r="B108" s="1" t="s">
        <v>455</v>
      </c>
      <c r="C108" s="1" t="s">
        <v>25</v>
      </c>
      <c r="D108" s="33" t="s">
        <v>456</v>
      </c>
      <c r="E108" s="26" t="s">
        <v>80</v>
      </c>
      <c r="F108" s="1" t="s">
        <v>68</v>
      </c>
      <c r="G108" s="6">
        <v>377086</v>
      </c>
      <c r="H108" s="3">
        <v>0.5</v>
      </c>
      <c r="I108" s="2">
        <v>315</v>
      </c>
      <c r="J108" s="2">
        <v>315</v>
      </c>
      <c r="K108" s="2">
        <v>525</v>
      </c>
      <c r="L108" s="2">
        <v>88</v>
      </c>
      <c r="M108" s="2">
        <v>38</v>
      </c>
      <c r="N108" s="2">
        <v>84</v>
      </c>
      <c r="O108" s="2">
        <f t="shared" si="6"/>
        <v>315</v>
      </c>
      <c r="P108" s="2">
        <f t="shared" si="7"/>
        <v>441</v>
      </c>
      <c r="Q108" s="5">
        <f t="shared" si="8"/>
        <v>0.19047619047619047</v>
      </c>
      <c r="R108" s="15" t="s">
        <v>457</v>
      </c>
    </row>
    <row r="109" spans="1:18" ht="15" customHeight="1">
      <c r="A109" s="1" t="s">
        <v>458</v>
      </c>
      <c r="B109" s="1" t="s">
        <v>459</v>
      </c>
      <c r="C109" s="1" t="s">
        <v>25</v>
      </c>
      <c r="D109" s="15" t="s">
        <v>460</v>
      </c>
      <c r="E109" s="26" t="s">
        <v>80</v>
      </c>
      <c r="F109" s="1" t="s">
        <v>68</v>
      </c>
      <c r="G109" s="1" t="s">
        <v>461</v>
      </c>
      <c r="H109" s="3">
        <v>0.47</v>
      </c>
      <c r="I109" s="2">
        <v>65</v>
      </c>
      <c r="J109" s="2">
        <v>94</v>
      </c>
      <c r="K109" s="2">
        <v>132</v>
      </c>
      <c r="L109" s="2">
        <v>32</v>
      </c>
      <c r="M109" s="2">
        <v>14</v>
      </c>
      <c r="N109" s="2">
        <v>21</v>
      </c>
      <c r="O109" s="2">
        <f t="shared" si="6"/>
        <v>65</v>
      </c>
      <c r="P109" s="2">
        <f t="shared" si="7"/>
        <v>111</v>
      </c>
      <c r="Q109" s="5">
        <f t="shared" si="8"/>
        <v>0.1891891891891892</v>
      </c>
      <c r="R109" s="15" t="s">
        <v>462</v>
      </c>
    </row>
    <row r="110" spans="1:18">
      <c r="A110" s="1" t="s">
        <v>463</v>
      </c>
      <c r="B110" s="1" t="s">
        <v>464</v>
      </c>
      <c r="C110" s="1" t="s">
        <v>25</v>
      </c>
      <c r="D110" s="15" t="s">
        <v>395</v>
      </c>
      <c r="E110" s="26" t="s">
        <v>80</v>
      </c>
      <c r="F110" s="1" t="s">
        <v>68</v>
      </c>
      <c r="G110" s="1" t="s">
        <v>465</v>
      </c>
      <c r="H110" s="3">
        <v>2.2400000000000002</v>
      </c>
      <c r="I110" s="2">
        <v>97</v>
      </c>
      <c r="J110" s="2">
        <v>160</v>
      </c>
      <c r="K110" s="2">
        <v>215</v>
      </c>
      <c r="L110" s="2">
        <v>65</v>
      </c>
      <c r="M110" s="2">
        <v>18</v>
      </c>
      <c r="N110" s="2">
        <v>35</v>
      </c>
      <c r="O110" s="2">
        <f t="shared" si="6"/>
        <v>97</v>
      </c>
      <c r="P110" s="2">
        <f t="shared" si="7"/>
        <v>180</v>
      </c>
      <c r="Q110" s="5">
        <f t="shared" si="8"/>
        <v>0.19444444444444445</v>
      </c>
      <c r="R110" s="15" t="s">
        <v>466</v>
      </c>
    </row>
    <row r="111" spans="1:18">
      <c r="A111" s="1" t="s">
        <v>467</v>
      </c>
      <c r="B111" s="1" t="s">
        <v>294</v>
      </c>
      <c r="C111" s="1" t="s">
        <v>25</v>
      </c>
      <c r="D111" s="15" t="s">
        <v>468</v>
      </c>
      <c r="E111" s="26" t="s">
        <v>80</v>
      </c>
      <c r="I111" s="2">
        <v>239.9</v>
      </c>
      <c r="J111" s="2">
        <v>373</v>
      </c>
      <c r="K111" s="2">
        <v>600</v>
      </c>
      <c r="L111" s="2">
        <v>145</v>
      </c>
      <c r="M111" s="2">
        <v>49</v>
      </c>
      <c r="N111" s="2">
        <v>98</v>
      </c>
      <c r="O111" s="2">
        <f t="shared" si="6"/>
        <v>308</v>
      </c>
      <c r="P111" s="2">
        <f t="shared" si="7"/>
        <v>502</v>
      </c>
      <c r="Q111" s="5">
        <f t="shared" si="8"/>
        <v>0.19521912350597609</v>
      </c>
      <c r="R111" s="15" t="s">
        <v>469</v>
      </c>
    </row>
    <row r="112" spans="1:18">
      <c r="A112" s="1" t="s">
        <v>470</v>
      </c>
      <c r="B112" s="1" t="s">
        <v>471</v>
      </c>
      <c r="C112" s="1" t="s">
        <v>346</v>
      </c>
      <c r="D112" s="33" t="s">
        <v>472</v>
      </c>
      <c r="E112" s="26" t="s">
        <v>80</v>
      </c>
      <c r="F112" s="1" t="s">
        <v>68</v>
      </c>
      <c r="G112" s="1" t="s">
        <v>473</v>
      </c>
      <c r="H112" s="3">
        <v>1.19</v>
      </c>
      <c r="I112" s="2">
        <v>90</v>
      </c>
      <c r="J112" s="2">
        <v>136</v>
      </c>
      <c r="K112" s="2">
        <v>160</v>
      </c>
      <c r="L112" s="2">
        <v>28</v>
      </c>
      <c r="M112" s="2">
        <v>16</v>
      </c>
      <c r="N112" s="2">
        <v>26</v>
      </c>
      <c r="O112" s="2">
        <f t="shared" si="6"/>
        <v>90</v>
      </c>
      <c r="P112" s="2">
        <f t="shared" si="7"/>
        <v>134</v>
      </c>
      <c r="Q112" s="5">
        <f t="shared" si="8"/>
        <v>0.19402985074626866</v>
      </c>
      <c r="R112" s="15" t="s">
        <v>474</v>
      </c>
    </row>
    <row r="113" spans="1:18">
      <c r="A113" s="1" t="s">
        <v>475</v>
      </c>
      <c r="B113" s="1" t="s">
        <v>321</v>
      </c>
      <c r="C113" s="1" t="s">
        <v>25</v>
      </c>
      <c r="D113" s="15" t="s">
        <v>37</v>
      </c>
      <c r="E113" s="26" t="s">
        <v>116</v>
      </c>
      <c r="G113" s="6">
        <v>454579</v>
      </c>
      <c r="H113" s="3">
        <v>0.11</v>
      </c>
      <c r="I113" s="2">
        <v>117</v>
      </c>
      <c r="J113" s="2">
        <v>175</v>
      </c>
      <c r="K113" s="2">
        <v>260</v>
      </c>
      <c r="L113" s="2">
        <v>79</v>
      </c>
      <c r="M113" s="2">
        <v>26</v>
      </c>
      <c r="N113" s="2">
        <v>30</v>
      </c>
      <c r="O113" s="2">
        <v>125</v>
      </c>
      <c r="P113" s="2">
        <v>230</v>
      </c>
      <c r="Q113" s="5">
        <v>0.13</v>
      </c>
      <c r="R113" s="15" t="s">
        <v>476</v>
      </c>
    </row>
    <row r="114" spans="1:18">
      <c r="A114" s="1" t="s">
        <v>477</v>
      </c>
      <c r="B114" s="1" t="s">
        <v>478</v>
      </c>
      <c r="C114" s="1" t="s">
        <v>25</v>
      </c>
      <c r="D114" s="33" t="s">
        <v>479</v>
      </c>
      <c r="E114" s="26" t="s">
        <v>80</v>
      </c>
      <c r="F114" s="1" t="s">
        <v>68</v>
      </c>
      <c r="G114" s="1" t="s">
        <v>480</v>
      </c>
      <c r="H114" s="3">
        <v>0.14000000000000001</v>
      </c>
      <c r="I114" s="2">
        <v>53</v>
      </c>
      <c r="J114" s="2">
        <v>77</v>
      </c>
      <c r="K114" s="2">
        <v>110</v>
      </c>
      <c r="L114" s="2">
        <v>27</v>
      </c>
      <c r="M114" s="2">
        <v>12</v>
      </c>
      <c r="N114" s="2">
        <v>18</v>
      </c>
      <c r="O114" s="2">
        <f>K114-L114-M114-N114</f>
        <v>53</v>
      </c>
      <c r="P114" s="2">
        <f>K114-N114</f>
        <v>92</v>
      </c>
      <c r="Q114" s="5">
        <f>N114/P114</f>
        <v>0.19565217391304349</v>
      </c>
      <c r="R114" s="15" t="s">
        <v>26</v>
      </c>
    </row>
    <row r="115" spans="1:18">
      <c r="A115" s="1" t="s">
        <v>481</v>
      </c>
      <c r="B115" s="1" t="s">
        <v>482</v>
      </c>
      <c r="C115" s="1" t="s">
        <v>346</v>
      </c>
      <c r="D115" s="15" t="s">
        <v>483</v>
      </c>
      <c r="E115" s="26" t="s">
        <v>484</v>
      </c>
      <c r="F115" s="1" t="s">
        <v>68</v>
      </c>
      <c r="G115" s="1" t="s">
        <v>485</v>
      </c>
      <c r="H115" s="3" t="s">
        <v>486</v>
      </c>
      <c r="I115" s="2">
        <v>55</v>
      </c>
      <c r="J115" s="2">
        <v>107</v>
      </c>
      <c r="K115" s="2">
        <v>105</v>
      </c>
      <c r="L115" s="2">
        <v>19</v>
      </c>
      <c r="M115" s="2">
        <v>13</v>
      </c>
      <c r="N115" s="2">
        <v>18</v>
      </c>
      <c r="O115" s="2">
        <f>K115-L115-M115-N115</f>
        <v>55</v>
      </c>
      <c r="P115" s="2">
        <f>K115-N115</f>
        <v>87</v>
      </c>
      <c r="Q115" s="5">
        <f>N115/P115</f>
        <v>0.20689655172413793</v>
      </c>
      <c r="R115" s="15" t="s">
        <v>487</v>
      </c>
    </row>
    <row r="116" spans="1:18" ht="15" customHeight="1">
      <c r="A116" s="1" t="s">
        <v>488</v>
      </c>
      <c r="B116" s="1" t="s">
        <v>489</v>
      </c>
      <c r="C116" s="1" t="s">
        <v>346</v>
      </c>
      <c r="D116" s="15" t="s">
        <v>490</v>
      </c>
      <c r="E116" s="26" t="s">
        <v>80</v>
      </c>
      <c r="F116" s="1" t="s">
        <v>68</v>
      </c>
      <c r="G116" s="1" t="s">
        <v>491</v>
      </c>
      <c r="H116" s="3">
        <v>1.61</v>
      </c>
      <c r="I116" s="2">
        <v>102</v>
      </c>
      <c r="J116" s="2">
        <v>226</v>
      </c>
      <c r="K116" s="2">
        <v>205</v>
      </c>
      <c r="L116" s="2">
        <v>56</v>
      </c>
      <c r="M116" s="2">
        <v>21</v>
      </c>
      <c r="N116" s="2">
        <v>26</v>
      </c>
      <c r="O116" s="2">
        <f>K116-L116-M116-N116</f>
        <v>102</v>
      </c>
      <c r="P116" s="2">
        <f>K116-N116</f>
        <v>179</v>
      </c>
      <c r="Q116" s="5">
        <f>N116/P116</f>
        <v>0.14525139664804471</v>
      </c>
      <c r="R116" s="15" t="s">
        <v>492</v>
      </c>
    </row>
    <row r="117" spans="1:18" ht="30">
      <c r="A117" s="1" t="s">
        <v>493</v>
      </c>
      <c r="B117" s="1" t="s">
        <v>179</v>
      </c>
      <c r="C117" s="1" t="s">
        <v>25</v>
      </c>
      <c r="D117" s="15" t="s">
        <v>494</v>
      </c>
      <c r="E117" s="26" t="s">
        <v>58</v>
      </c>
      <c r="G117" s="6">
        <v>112191</v>
      </c>
      <c r="I117" s="2">
        <v>80</v>
      </c>
      <c r="J117" s="2">
        <v>150</v>
      </c>
      <c r="K117" s="2">
        <v>124</v>
      </c>
      <c r="L117" s="2">
        <v>0</v>
      </c>
      <c r="R117" s="15" t="s">
        <v>495</v>
      </c>
    </row>
    <row r="118" spans="1:18" ht="29.45" customHeight="1">
      <c r="A118" s="1" t="s">
        <v>496</v>
      </c>
      <c r="B118" s="1" t="s">
        <v>497</v>
      </c>
      <c r="C118" s="1" t="s">
        <v>25</v>
      </c>
      <c r="D118" s="31" t="s">
        <v>498</v>
      </c>
      <c r="E118" s="26" t="s">
        <v>80</v>
      </c>
      <c r="F118" s="1" t="s">
        <v>68</v>
      </c>
      <c r="G118" s="1" t="s">
        <v>499</v>
      </c>
      <c r="H118" s="3">
        <v>4.68</v>
      </c>
      <c r="I118" s="2">
        <v>95</v>
      </c>
      <c r="J118" s="2">
        <v>121</v>
      </c>
      <c r="K118" s="2">
        <v>177</v>
      </c>
      <c r="L118" s="2">
        <v>35</v>
      </c>
      <c r="M118" s="2">
        <v>16</v>
      </c>
      <c r="N118" s="2">
        <v>31</v>
      </c>
      <c r="O118" s="2">
        <f>K118-L118-M118-N118</f>
        <v>95</v>
      </c>
      <c r="P118" s="2">
        <f>K118-N118</f>
        <v>146</v>
      </c>
      <c r="Q118" s="5">
        <f>N118/P118</f>
        <v>0.21232876712328766</v>
      </c>
      <c r="R118" s="15" t="s">
        <v>500</v>
      </c>
    </row>
    <row r="119" spans="1:18" ht="30">
      <c r="A119" s="1" t="s">
        <v>501</v>
      </c>
      <c r="B119" s="1" t="s">
        <v>24</v>
      </c>
      <c r="C119" s="1" t="s">
        <v>25</v>
      </c>
      <c r="D119" s="33" t="s">
        <v>502</v>
      </c>
      <c r="E119" s="26" t="s">
        <v>80</v>
      </c>
      <c r="F119" s="1" t="s">
        <v>404</v>
      </c>
      <c r="G119" s="1" t="s">
        <v>39</v>
      </c>
      <c r="H119" s="3">
        <v>0.11</v>
      </c>
      <c r="I119" s="2">
        <v>119</v>
      </c>
      <c r="J119" s="2">
        <v>140</v>
      </c>
      <c r="K119" s="2">
        <v>190</v>
      </c>
      <c r="L119" s="2">
        <v>26</v>
      </c>
      <c r="M119" s="2">
        <v>20</v>
      </c>
      <c r="N119" s="2">
        <v>25</v>
      </c>
      <c r="O119" s="2">
        <f>K119-L119-M119-N119</f>
        <v>119</v>
      </c>
      <c r="P119" s="2">
        <f>K119-N119</f>
        <v>165</v>
      </c>
      <c r="Q119" s="5">
        <f>N119/P119</f>
        <v>0.15151515151515152</v>
      </c>
      <c r="R119" s="15" t="s">
        <v>338</v>
      </c>
    </row>
    <row r="120" spans="1:18" ht="30">
      <c r="A120" s="1" t="s">
        <v>503</v>
      </c>
      <c r="B120" s="1" t="s">
        <v>504</v>
      </c>
      <c r="C120" s="1" t="s">
        <v>394</v>
      </c>
      <c r="D120" s="15" t="s">
        <v>505</v>
      </c>
      <c r="E120" s="26" t="s">
        <v>80</v>
      </c>
      <c r="G120" s="1" t="s">
        <v>506</v>
      </c>
      <c r="H120" s="3">
        <v>0.14000000000000001</v>
      </c>
      <c r="I120" s="2">
        <v>95</v>
      </c>
      <c r="J120" s="2">
        <v>93</v>
      </c>
      <c r="K120" s="2">
        <v>96</v>
      </c>
      <c r="L120" s="2">
        <v>0</v>
      </c>
      <c r="M120" s="2">
        <v>13</v>
      </c>
      <c r="N120" s="2">
        <v>22</v>
      </c>
      <c r="O120" s="2">
        <f>K120-L120-M120-N120</f>
        <v>61</v>
      </c>
      <c r="P120" s="2">
        <f>K120-N120</f>
        <v>74</v>
      </c>
      <c r="Q120" s="5">
        <f>N120/P120</f>
        <v>0.29729729729729731</v>
      </c>
      <c r="R120" s="15" t="s">
        <v>507</v>
      </c>
    </row>
    <row r="121" spans="1:18" ht="30">
      <c r="A121" s="1" t="s">
        <v>508</v>
      </c>
      <c r="B121" s="1" t="s">
        <v>141</v>
      </c>
      <c r="C121" s="1" t="s">
        <v>25</v>
      </c>
      <c r="D121" s="15" t="s">
        <v>509</v>
      </c>
      <c r="E121" s="26" t="s">
        <v>142</v>
      </c>
      <c r="G121" s="1" t="s">
        <v>486</v>
      </c>
      <c r="H121" s="3">
        <v>1.02</v>
      </c>
      <c r="I121" s="2">
        <v>64</v>
      </c>
      <c r="J121" s="2" t="s">
        <v>486</v>
      </c>
      <c r="K121" s="2">
        <v>425</v>
      </c>
      <c r="L121" s="2">
        <v>280</v>
      </c>
      <c r="M121" s="2">
        <v>27</v>
      </c>
      <c r="N121" s="2">
        <v>68</v>
      </c>
      <c r="O121" s="2">
        <f>K121-L121-M121-N121</f>
        <v>50</v>
      </c>
      <c r="P121" s="2">
        <f>K121-N121</f>
        <v>357</v>
      </c>
      <c r="Q121" s="5">
        <f>N121/P121</f>
        <v>0.19047619047619047</v>
      </c>
      <c r="R121" s="15" t="s">
        <v>510</v>
      </c>
    </row>
    <row r="122" spans="1:18" ht="30">
      <c r="A122" s="1" t="s">
        <v>511</v>
      </c>
      <c r="B122" s="1" t="s">
        <v>24</v>
      </c>
      <c r="C122" s="1" t="s">
        <v>25</v>
      </c>
      <c r="D122" s="15" t="s">
        <v>512</v>
      </c>
      <c r="E122" s="26" t="s">
        <v>80</v>
      </c>
      <c r="F122" s="1" t="s">
        <v>336</v>
      </c>
      <c r="G122" s="1" t="s">
        <v>513</v>
      </c>
      <c r="H122" s="3">
        <v>0.18</v>
      </c>
      <c r="I122" s="2">
        <v>70</v>
      </c>
      <c r="J122" s="2">
        <v>136</v>
      </c>
      <c r="K122" s="2">
        <v>165</v>
      </c>
      <c r="L122" s="2">
        <v>45</v>
      </c>
      <c r="M122" s="2">
        <v>16</v>
      </c>
      <c r="N122" s="2">
        <v>34</v>
      </c>
      <c r="O122" s="2">
        <f>K122-L122-M122-N122</f>
        <v>70</v>
      </c>
      <c r="P122" s="2">
        <f>K122-N122</f>
        <v>131</v>
      </c>
      <c r="Q122" s="5">
        <f>N122/P122</f>
        <v>0.25954198473282442</v>
      </c>
      <c r="R122" s="15" t="s">
        <v>514</v>
      </c>
    </row>
    <row r="123" spans="1:18" ht="30">
      <c r="A123" s="1" t="s">
        <v>515</v>
      </c>
      <c r="B123" s="1" t="s">
        <v>24</v>
      </c>
      <c r="C123" s="1" t="s">
        <v>25</v>
      </c>
      <c r="D123" s="15" t="s">
        <v>516</v>
      </c>
      <c r="E123" s="26" t="s">
        <v>80</v>
      </c>
      <c r="F123" s="1" t="s">
        <v>404</v>
      </c>
      <c r="G123" s="1" t="s">
        <v>188</v>
      </c>
      <c r="H123" s="3">
        <v>0.11</v>
      </c>
      <c r="I123" s="2">
        <v>169</v>
      </c>
      <c r="J123" s="2">
        <v>181</v>
      </c>
      <c r="K123" s="2" t="s">
        <v>486</v>
      </c>
      <c r="L123" s="2">
        <v>46</v>
      </c>
      <c r="M123" s="2">
        <v>20</v>
      </c>
      <c r="N123" s="2" t="s">
        <v>486</v>
      </c>
      <c r="O123" s="2" t="s">
        <v>486</v>
      </c>
      <c r="P123" s="2" t="s">
        <v>486</v>
      </c>
      <c r="Q123" s="5" t="s">
        <v>486</v>
      </c>
      <c r="R123" s="15" t="s">
        <v>517</v>
      </c>
    </row>
    <row r="124" spans="1:18" ht="30">
      <c r="A124" s="1" t="s">
        <v>518</v>
      </c>
      <c r="B124" s="1" t="s">
        <v>519</v>
      </c>
      <c r="C124" s="1" t="s">
        <v>25</v>
      </c>
      <c r="D124" s="15" t="s">
        <v>520</v>
      </c>
      <c r="E124" s="26" t="s">
        <v>80</v>
      </c>
      <c r="G124" s="1" t="s">
        <v>521</v>
      </c>
      <c r="H124" s="3">
        <v>0.28000000000000003</v>
      </c>
      <c r="I124" s="2">
        <v>115</v>
      </c>
      <c r="J124" s="2">
        <v>127</v>
      </c>
      <c r="K124" s="2">
        <v>172</v>
      </c>
      <c r="L124" s="2">
        <v>15</v>
      </c>
      <c r="M124" s="2">
        <v>15</v>
      </c>
      <c r="N124" s="2">
        <v>27</v>
      </c>
      <c r="O124" s="2">
        <v>47</v>
      </c>
      <c r="P124" s="2">
        <f>K124-N124</f>
        <v>145</v>
      </c>
      <c r="Q124" s="5">
        <f>N124/P124</f>
        <v>0.18620689655172415</v>
      </c>
      <c r="R124" s="15" t="s">
        <v>522</v>
      </c>
    </row>
    <row r="125" spans="1:18">
      <c r="A125" s="1" t="s">
        <v>523</v>
      </c>
      <c r="B125" s="1" t="s">
        <v>478</v>
      </c>
      <c r="C125" s="1" t="s">
        <v>25</v>
      </c>
      <c r="D125" s="15" t="s">
        <v>524</v>
      </c>
      <c r="E125" s="26" t="s">
        <v>80</v>
      </c>
      <c r="F125" s="1" t="s">
        <v>336</v>
      </c>
      <c r="G125" s="1" t="s">
        <v>525</v>
      </c>
      <c r="H125" s="3">
        <v>0.26</v>
      </c>
      <c r="I125" s="2">
        <v>80</v>
      </c>
      <c r="J125" s="2">
        <v>76</v>
      </c>
      <c r="K125" s="2">
        <v>160</v>
      </c>
      <c r="L125" s="2">
        <v>40</v>
      </c>
      <c r="M125" s="2">
        <v>14</v>
      </c>
      <c r="N125" s="2">
        <v>26</v>
      </c>
      <c r="O125" s="2">
        <f>K125-L125-M125-N125</f>
        <v>80</v>
      </c>
      <c r="P125" s="2">
        <f>K125-N125</f>
        <v>134</v>
      </c>
      <c r="Q125" s="5">
        <f>N125/P125</f>
        <v>0.19402985074626866</v>
      </c>
      <c r="R125" s="15" t="s">
        <v>338</v>
      </c>
    </row>
    <row r="126" spans="1:18" ht="30">
      <c r="A126" s="1" t="s">
        <v>526</v>
      </c>
      <c r="B126" s="1" t="s">
        <v>191</v>
      </c>
      <c r="C126" s="1" t="s">
        <v>25</v>
      </c>
      <c r="D126" s="15" t="s">
        <v>527</v>
      </c>
      <c r="E126" s="26" t="s">
        <v>528</v>
      </c>
      <c r="F126" s="1" t="s">
        <v>68</v>
      </c>
      <c r="G126" s="6">
        <v>185271</v>
      </c>
      <c r="H126" s="3">
        <v>0.14000000000000001</v>
      </c>
      <c r="I126" s="2">
        <v>55</v>
      </c>
      <c r="J126" s="2">
        <v>111</v>
      </c>
      <c r="K126" s="2">
        <v>160</v>
      </c>
      <c r="L126" s="2">
        <v>61</v>
      </c>
      <c r="M126" s="2">
        <v>20</v>
      </c>
      <c r="N126" s="2">
        <v>24</v>
      </c>
      <c r="O126" s="2">
        <f>K126-L126-M126-N126</f>
        <v>55</v>
      </c>
      <c r="P126" s="2">
        <f>K126-N126</f>
        <v>136</v>
      </c>
      <c r="Q126" s="5">
        <f>N126/P126</f>
        <v>0.17647058823529413</v>
      </c>
      <c r="R126" s="15" t="s">
        <v>338</v>
      </c>
    </row>
    <row r="127" spans="1:18">
      <c r="A127" s="1" t="s">
        <v>529</v>
      </c>
      <c r="B127" s="1" t="s">
        <v>137</v>
      </c>
      <c r="C127" s="1" t="s">
        <v>25</v>
      </c>
      <c r="D127" s="15" t="s">
        <v>530</v>
      </c>
      <c r="E127" s="26" t="s">
        <v>80</v>
      </c>
      <c r="F127" s="1" t="s">
        <v>531</v>
      </c>
      <c r="G127" s="1" t="s">
        <v>532</v>
      </c>
      <c r="H127" s="3">
        <v>0.1</v>
      </c>
      <c r="I127" s="2">
        <v>45</v>
      </c>
      <c r="J127" s="2">
        <v>98</v>
      </c>
      <c r="K127" s="2">
        <v>100</v>
      </c>
      <c r="R127" s="15" t="s">
        <v>533</v>
      </c>
    </row>
    <row r="128" spans="1:18" ht="14.45" customHeight="1">
      <c r="A128" s="1" t="s">
        <v>534</v>
      </c>
      <c r="B128" s="1" t="s">
        <v>24</v>
      </c>
      <c r="C128" s="1" t="s">
        <v>25</v>
      </c>
      <c r="D128" s="15" t="s">
        <v>535</v>
      </c>
      <c r="E128" s="26" t="s">
        <v>536</v>
      </c>
      <c r="F128" s="1" t="s">
        <v>68</v>
      </c>
      <c r="G128" s="1" t="s">
        <v>537</v>
      </c>
      <c r="I128" s="36">
        <v>35</v>
      </c>
      <c r="J128" s="2">
        <v>55</v>
      </c>
      <c r="R128" s="15" t="s">
        <v>538</v>
      </c>
    </row>
    <row r="129" spans="1:18">
      <c r="A129" s="1" t="s">
        <v>539</v>
      </c>
      <c r="B129" s="1" t="s">
        <v>540</v>
      </c>
      <c r="C129" s="1" t="s">
        <v>25</v>
      </c>
      <c r="D129" s="15" t="s">
        <v>541</v>
      </c>
      <c r="E129" s="26" t="s">
        <v>80</v>
      </c>
      <c r="F129" s="1" t="s">
        <v>336</v>
      </c>
      <c r="G129" s="1" t="s">
        <v>542</v>
      </c>
      <c r="H129" s="3">
        <v>0.66</v>
      </c>
      <c r="I129" s="36">
        <v>65</v>
      </c>
      <c r="J129" s="2">
        <v>99</v>
      </c>
      <c r="K129" s="2">
        <v>150</v>
      </c>
      <c r="L129" s="2">
        <v>40</v>
      </c>
      <c r="M129" s="2">
        <v>14</v>
      </c>
      <c r="N129" s="2">
        <v>31</v>
      </c>
      <c r="O129" s="2">
        <f>K129-L129-M129-N129</f>
        <v>65</v>
      </c>
      <c r="P129" s="2">
        <f>K129-N129</f>
        <v>119</v>
      </c>
      <c r="Q129" s="5">
        <f>N129/P129</f>
        <v>0.26050420168067229</v>
      </c>
      <c r="R129" s="15" t="s">
        <v>338</v>
      </c>
    </row>
    <row r="130" spans="1:18">
      <c r="A130" s="1" t="s">
        <v>543</v>
      </c>
      <c r="B130" s="1" t="s">
        <v>79</v>
      </c>
      <c r="C130" s="1" t="s">
        <v>25</v>
      </c>
      <c r="D130" s="1" t="s">
        <v>544</v>
      </c>
      <c r="E130" s="1" t="s">
        <v>80</v>
      </c>
      <c r="F130" s="1" t="s">
        <v>28</v>
      </c>
      <c r="G130" s="1" t="s">
        <v>545</v>
      </c>
      <c r="H130" s="3">
        <v>0.12</v>
      </c>
      <c r="I130" s="2">
        <v>80</v>
      </c>
      <c r="J130" s="2">
        <v>138</v>
      </c>
      <c r="K130" s="2">
        <v>200</v>
      </c>
      <c r="L130" s="2">
        <v>76</v>
      </c>
      <c r="M130" s="2">
        <v>25</v>
      </c>
      <c r="N130" s="2">
        <v>29</v>
      </c>
      <c r="O130" s="2">
        <f>K130-L130-M130-N130</f>
        <v>70</v>
      </c>
      <c r="P130" s="2">
        <f>K130-N130</f>
        <v>171</v>
      </c>
      <c r="Q130" s="5">
        <f>N130/P130</f>
        <v>0.16959064327485379</v>
      </c>
      <c r="R130" s="15" t="s">
        <v>546</v>
      </c>
    </row>
    <row r="131" spans="1:18">
      <c r="A131" s="1" t="s">
        <v>547</v>
      </c>
      <c r="B131" s="1" t="s">
        <v>179</v>
      </c>
      <c r="C131" s="1" t="s">
        <v>25</v>
      </c>
      <c r="D131" s="33" t="s">
        <v>62</v>
      </c>
      <c r="E131" s="26" t="s">
        <v>80</v>
      </c>
      <c r="F131" s="1" t="s">
        <v>548</v>
      </c>
      <c r="G131" s="1" t="s">
        <v>549</v>
      </c>
      <c r="H131" s="3">
        <v>0.12</v>
      </c>
      <c r="I131" s="36">
        <v>86</v>
      </c>
      <c r="J131" s="2">
        <v>154</v>
      </c>
      <c r="K131" s="2">
        <v>145</v>
      </c>
      <c r="L131" s="2">
        <v>20</v>
      </c>
      <c r="M131" s="2">
        <v>15</v>
      </c>
      <c r="N131" s="2">
        <v>24</v>
      </c>
      <c r="O131" s="2">
        <f>K131-L131-M131-N131</f>
        <v>86</v>
      </c>
      <c r="P131" s="2">
        <f>K131-N131</f>
        <v>121</v>
      </c>
      <c r="Q131" s="5">
        <f>N131/P131</f>
        <v>0.19834710743801653</v>
      </c>
      <c r="R131" s="15" t="s">
        <v>550</v>
      </c>
    </row>
    <row r="132" spans="1:18">
      <c r="A132" s="1" t="s">
        <v>551</v>
      </c>
      <c r="B132" s="1" t="s">
        <v>179</v>
      </c>
      <c r="C132" s="1" t="s">
        <v>25</v>
      </c>
      <c r="D132" s="15" t="s">
        <v>552</v>
      </c>
      <c r="E132" s="26" t="s">
        <v>80</v>
      </c>
      <c r="F132" s="1" t="s">
        <v>336</v>
      </c>
      <c r="G132" s="6">
        <v>34426</v>
      </c>
      <c r="H132" s="3">
        <v>0.12</v>
      </c>
      <c r="I132" s="36">
        <v>59.999000000000002</v>
      </c>
      <c r="J132" s="2">
        <v>140</v>
      </c>
      <c r="K132" s="2">
        <v>150</v>
      </c>
      <c r="L132" s="2">
        <v>45</v>
      </c>
      <c r="M132" s="2">
        <v>15</v>
      </c>
      <c r="N132" s="2">
        <v>30</v>
      </c>
      <c r="O132" s="2">
        <f>K132-L132-M132-N132</f>
        <v>60</v>
      </c>
      <c r="P132" s="2">
        <f>K132-N132</f>
        <v>120</v>
      </c>
      <c r="Q132" s="5">
        <f>N132/P132</f>
        <v>0.25</v>
      </c>
      <c r="R132" s="15" t="s">
        <v>553</v>
      </c>
    </row>
    <row r="133" spans="1:18">
      <c r="A133" s="1" t="s">
        <v>554</v>
      </c>
      <c r="B133" s="1" t="s">
        <v>45</v>
      </c>
      <c r="C133" s="1" t="s">
        <v>25</v>
      </c>
      <c r="D133" s="33" t="s">
        <v>395</v>
      </c>
      <c r="E133" s="26" t="s">
        <v>80</v>
      </c>
      <c r="F133" s="1" t="s">
        <v>336</v>
      </c>
      <c r="G133" s="1" t="s">
        <v>555</v>
      </c>
      <c r="H133" s="3">
        <v>0.12</v>
      </c>
      <c r="I133" s="36">
        <v>81</v>
      </c>
      <c r="J133" s="2">
        <v>118</v>
      </c>
      <c r="K133" s="2">
        <v>175</v>
      </c>
      <c r="L133" s="2">
        <v>50</v>
      </c>
      <c r="M133" s="2">
        <v>16</v>
      </c>
      <c r="N133" s="2">
        <v>28</v>
      </c>
      <c r="O133" s="2">
        <f>K133-L133-M133-N133</f>
        <v>81</v>
      </c>
      <c r="P133" s="2">
        <f>K133-N133</f>
        <v>147</v>
      </c>
      <c r="Q133" s="5">
        <f>N133/P133</f>
        <v>0.19047619047619047</v>
      </c>
      <c r="R133" s="15" t="s">
        <v>556</v>
      </c>
    </row>
    <row r="134" spans="1:18">
      <c r="A134" s="1" t="s">
        <v>557</v>
      </c>
      <c r="B134" s="1" t="s">
        <v>24</v>
      </c>
      <c r="C134" s="1" t="s">
        <v>25</v>
      </c>
      <c r="D134" s="15" t="s">
        <v>26</v>
      </c>
      <c r="E134" s="26" t="s">
        <v>558</v>
      </c>
      <c r="G134" s="6">
        <v>610781</v>
      </c>
      <c r="H134" s="3">
        <v>0.17</v>
      </c>
      <c r="I134" s="36">
        <v>125</v>
      </c>
      <c r="J134" s="2">
        <v>278</v>
      </c>
      <c r="K134" s="2">
        <v>260</v>
      </c>
      <c r="R134" s="15" t="s">
        <v>338</v>
      </c>
    </row>
    <row r="135" spans="1:18" ht="30">
      <c r="A135" s="1" t="s">
        <v>559</v>
      </c>
      <c r="B135" s="1" t="s">
        <v>519</v>
      </c>
      <c r="C135" s="1" t="s">
        <v>25</v>
      </c>
      <c r="D135" s="15" t="s">
        <v>560</v>
      </c>
      <c r="E135" s="26" t="s">
        <v>426</v>
      </c>
      <c r="F135" s="1" t="s">
        <v>561</v>
      </c>
      <c r="G135" s="6">
        <v>250347</v>
      </c>
      <c r="H135" s="3">
        <v>0.24</v>
      </c>
      <c r="I135" s="36">
        <v>105</v>
      </c>
      <c r="J135" s="2">
        <v>156</v>
      </c>
      <c r="R135" s="15" t="s">
        <v>562</v>
      </c>
    </row>
    <row r="136" spans="1:18" ht="45">
      <c r="A136" s="1" t="s">
        <v>563</v>
      </c>
      <c r="B136" s="1" t="s">
        <v>564</v>
      </c>
      <c r="C136" s="1" t="s">
        <v>66</v>
      </c>
      <c r="D136" s="33" t="s">
        <v>565</v>
      </c>
      <c r="E136" s="26" t="s">
        <v>80</v>
      </c>
      <c r="F136" s="1" t="s">
        <v>336</v>
      </c>
      <c r="G136" s="1" t="s">
        <v>566</v>
      </c>
      <c r="H136" s="3">
        <v>0.75</v>
      </c>
      <c r="I136" s="36">
        <v>399.99900000000002</v>
      </c>
      <c r="J136" s="2">
        <v>515</v>
      </c>
      <c r="K136" s="2">
        <v>625</v>
      </c>
      <c r="L136" s="2">
        <v>100</v>
      </c>
      <c r="M136" s="2">
        <v>40</v>
      </c>
      <c r="N136" s="2">
        <v>85</v>
      </c>
      <c r="O136" s="2">
        <f>K136-L136-M136-N136</f>
        <v>400</v>
      </c>
      <c r="P136" s="2">
        <f>K136-N136</f>
        <v>540</v>
      </c>
      <c r="Q136" s="5">
        <f>N136/P136</f>
        <v>0.15740740740740741</v>
      </c>
      <c r="R136" s="15" t="s">
        <v>567</v>
      </c>
    </row>
    <row r="137" spans="1:18">
      <c r="A137" s="1" t="s">
        <v>568</v>
      </c>
      <c r="B137" s="1" t="s">
        <v>569</v>
      </c>
      <c r="C137" s="1" t="s">
        <v>25</v>
      </c>
      <c r="D137" s="15" t="s">
        <v>231</v>
      </c>
      <c r="E137" s="26" t="s">
        <v>570</v>
      </c>
      <c r="F137" s="1" t="s">
        <v>336</v>
      </c>
      <c r="I137" s="36">
        <v>370</v>
      </c>
      <c r="R137" s="15" t="s">
        <v>338</v>
      </c>
    </row>
    <row r="138" spans="1:18" ht="30">
      <c r="A138" s="1" t="s">
        <v>571</v>
      </c>
      <c r="B138" s="1" t="s">
        <v>572</v>
      </c>
      <c r="C138" s="1" t="s">
        <v>25</v>
      </c>
      <c r="D138" s="15" t="s">
        <v>573</v>
      </c>
      <c r="E138" s="26" t="s">
        <v>80</v>
      </c>
      <c r="F138" s="1" t="s">
        <v>28</v>
      </c>
      <c r="G138" s="1" t="s">
        <v>574</v>
      </c>
      <c r="H138" s="3">
        <v>0.95</v>
      </c>
      <c r="I138" s="36">
        <v>255</v>
      </c>
      <c r="J138" s="2">
        <v>262</v>
      </c>
      <c r="K138" s="2">
        <v>430</v>
      </c>
      <c r="L138" s="2">
        <v>85</v>
      </c>
      <c r="M138" s="2">
        <v>32</v>
      </c>
      <c r="N138" s="2">
        <v>58</v>
      </c>
      <c r="O138" s="2">
        <f>K138-L138-M138-N138</f>
        <v>255</v>
      </c>
      <c r="P138" s="2">
        <f>K138-N138</f>
        <v>372</v>
      </c>
      <c r="Q138" s="5">
        <f>N138/P138</f>
        <v>0.15591397849462366</v>
      </c>
      <c r="R138" s="15" t="s">
        <v>338</v>
      </c>
    </row>
    <row r="139" spans="1:18">
      <c r="A139" s="1" t="s">
        <v>575</v>
      </c>
      <c r="B139" s="1" t="s">
        <v>576</v>
      </c>
      <c r="C139" s="1" t="s">
        <v>25</v>
      </c>
      <c r="D139" s="15" t="s">
        <v>577</v>
      </c>
      <c r="E139" s="26" t="s">
        <v>171</v>
      </c>
      <c r="F139" s="1" t="s">
        <v>68</v>
      </c>
      <c r="G139" s="1" t="s">
        <v>578</v>
      </c>
      <c r="H139" s="3">
        <v>0.78</v>
      </c>
      <c r="I139" s="36">
        <v>225</v>
      </c>
      <c r="J139" s="2">
        <v>278</v>
      </c>
      <c r="K139" s="2">
        <v>485</v>
      </c>
      <c r="L139" s="2">
        <v>150</v>
      </c>
      <c r="M139" s="2">
        <v>35</v>
      </c>
      <c r="N139" s="2">
        <v>75</v>
      </c>
      <c r="O139" s="2">
        <f>K139-L139-M139-N139</f>
        <v>225</v>
      </c>
      <c r="P139" s="2">
        <f>K139-N139</f>
        <v>410</v>
      </c>
      <c r="Q139" s="5">
        <f>N139/P139</f>
        <v>0.18292682926829268</v>
      </c>
      <c r="R139" s="15" t="s">
        <v>338</v>
      </c>
    </row>
    <row r="140" spans="1:18">
      <c r="A140" s="1" t="s">
        <v>579</v>
      </c>
      <c r="B140" s="1" t="s">
        <v>137</v>
      </c>
      <c r="C140" s="1" t="s">
        <v>25</v>
      </c>
      <c r="D140" s="15" t="s">
        <v>580</v>
      </c>
      <c r="E140" s="26" t="s">
        <v>80</v>
      </c>
      <c r="G140" s="1" t="s">
        <v>581</v>
      </c>
      <c r="H140" s="3">
        <v>7.0000000000000007E-2</v>
      </c>
      <c r="I140" s="36">
        <v>52</v>
      </c>
      <c r="J140" s="2">
        <v>69.3</v>
      </c>
      <c r="K140" s="2">
        <v>99</v>
      </c>
      <c r="L140" s="2">
        <v>15</v>
      </c>
      <c r="R140" s="15" t="s">
        <v>582</v>
      </c>
    </row>
    <row r="141" spans="1:18">
      <c r="A141" s="1" t="s">
        <v>583</v>
      </c>
      <c r="B141" s="1" t="s">
        <v>191</v>
      </c>
      <c r="C141" s="1" t="s">
        <v>25</v>
      </c>
      <c r="D141" s="33" t="s">
        <v>395</v>
      </c>
      <c r="E141" s="26" t="s">
        <v>171</v>
      </c>
      <c r="F141" s="1" t="s">
        <v>68</v>
      </c>
      <c r="G141" s="1" t="s">
        <v>584</v>
      </c>
      <c r="H141" s="3">
        <v>0.16</v>
      </c>
      <c r="I141" s="36">
        <v>77.5</v>
      </c>
      <c r="J141" s="2">
        <v>107</v>
      </c>
      <c r="K141" s="2">
        <v>145</v>
      </c>
      <c r="L141" s="2">
        <v>30</v>
      </c>
      <c r="M141" s="2">
        <v>14</v>
      </c>
      <c r="N141" s="2">
        <v>22</v>
      </c>
      <c r="O141" s="2">
        <f>K141-L141-M141-N141</f>
        <v>79</v>
      </c>
      <c r="P141" s="2">
        <f>K141-N141</f>
        <v>123</v>
      </c>
      <c r="Q141" s="5">
        <f>N141/P141</f>
        <v>0.17886178861788618</v>
      </c>
      <c r="R141" s="15" t="s">
        <v>585</v>
      </c>
    </row>
    <row r="142" spans="1:18">
      <c r="A142" s="1" t="s">
        <v>586</v>
      </c>
      <c r="B142" s="1" t="s">
        <v>266</v>
      </c>
      <c r="C142" s="1" t="s">
        <v>25</v>
      </c>
      <c r="D142" s="15" t="s">
        <v>26</v>
      </c>
      <c r="E142" s="26" t="s">
        <v>171</v>
      </c>
      <c r="F142" s="1" t="s">
        <v>336</v>
      </c>
      <c r="G142" s="1" t="s">
        <v>587</v>
      </c>
      <c r="I142" s="36">
        <v>56</v>
      </c>
      <c r="J142" s="2">
        <v>99</v>
      </c>
      <c r="K142" s="2">
        <v>120</v>
      </c>
      <c r="L142" s="2">
        <v>25</v>
      </c>
      <c r="M142" s="2">
        <v>19</v>
      </c>
      <c r="N142" s="2">
        <v>20</v>
      </c>
      <c r="O142" s="2">
        <f>K142-L142-M142-N142</f>
        <v>56</v>
      </c>
      <c r="P142" s="2">
        <f>K142-N142</f>
        <v>100</v>
      </c>
      <c r="Q142" s="5">
        <f>N142/P142</f>
        <v>0.2</v>
      </c>
      <c r="R142" s="15" t="s">
        <v>588</v>
      </c>
    </row>
    <row r="143" spans="1:18">
      <c r="A143" s="1" t="s">
        <v>589</v>
      </c>
      <c r="B143" s="1" t="s">
        <v>590</v>
      </c>
      <c r="C143" s="1" t="s">
        <v>25</v>
      </c>
      <c r="D143" s="15" t="s">
        <v>26</v>
      </c>
      <c r="E143" s="26" t="s">
        <v>80</v>
      </c>
      <c r="G143" s="1" t="s">
        <v>591</v>
      </c>
      <c r="H143" s="3">
        <v>0.13</v>
      </c>
      <c r="I143" s="38">
        <v>42.5</v>
      </c>
      <c r="J143" s="2">
        <v>96</v>
      </c>
      <c r="K143" s="2">
        <v>138.5</v>
      </c>
      <c r="L143" s="2">
        <v>60</v>
      </c>
      <c r="M143" s="2">
        <v>11</v>
      </c>
      <c r="N143" s="30">
        <v>25</v>
      </c>
      <c r="O143" s="30">
        <f>K143-L143-M143-N143</f>
        <v>42.5</v>
      </c>
      <c r="P143" s="30">
        <f>K143-N143</f>
        <v>113.5</v>
      </c>
      <c r="Q143" s="35">
        <f>N143/P143</f>
        <v>0.22026431718061673</v>
      </c>
      <c r="R143" s="15" t="s">
        <v>592</v>
      </c>
    </row>
    <row r="144" spans="1:18">
      <c r="A144" s="1" t="s">
        <v>593</v>
      </c>
      <c r="B144" s="1" t="s">
        <v>234</v>
      </c>
      <c r="C144" s="1" t="s">
        <v>25</v>
      </c>
      <c r="D144" s="15" t="s">
        <v>26</v>
      </c>
      <c r="E144" s="26" t="s">
        <v>58</v>
      </c>
      <c r="F144" s="1" t="s">
        <v>68</v>
      </c>
      <c r="I144" s="38">
        <v>120</v>
      </c>
      <c r="J144" s="28" t="s">
        <v>594</v>
      </c>
      <c r="R144" s="15" t="s">
        <v>595</v>
      </c>
    </row>
    <row r="145" spans="1:18">
      <c r="A145" s="1" t="s">
        <v>596</v>
      </c>
      <c r="B145" s="1" t="s">
        <v>597</v>
      </c>
      <c r="C145" s="1" t="s">
        <v>394</v>
      </c>
      <c r="D145" s="15" t="s">
        <v>26</v>
      </c>
      <c r="E145" s="26" t="s">
        <v>142</v>
      </c>
      <c r="H145" s="3">
        <v>0.22</v>
      </c>
      <c r="I145" s="36">
        <v>7.5</v>
      </c>
      <c r="J145" s="2">
        <v>13.991</v>
      </c>
      <c r="R145" s="15" t="s">
        <v>598</v>
      </c>
    </row>
    <row r="146" spans="1:18">
      <c r="A146" s="1" t="s">
        <v>599</v>
      </c>
      <c r="B146" s="1" t="s">
        <v>79</v>
      </c>
      <c r="C146" s="1" t="s">
        <v>25</v>
      </c>
      <c r="D146" s="15" t="s">
        <v>395</v>
      </c>
      <c r="E146" s="26" t="s">
        <v>600</v>
      </c>
      <c r="F146" s="1" t="s">
        <v>336</v>
      </c>
      <c r="G146" s="1" t="s">
        <v>601</v>
      </c>
      <c r="H146" s="3">
        <v>0.12</v>
      </c>
      <c r="I146" s="36">
        <v>90</v>
      </c>
      <c r="J146" s="2">
        <v>146</v>
      </c>
      <c r="K146" s="2">
        <v>215</v>
      </c>
      <c r="L146" s="2">
        <v>72</v>
      </c>
      <c r="M146" s="2">
        <v>18</v>
      </c>
      <c r="N146" s="2">
        <v>35</v>
      </c>
      <c r="O146" s="2">
        <f>K146-L146-M146-N146</f>
        <v>90</v>
      </c>
      <c r="P146" s="2">
        <f>K146-N146</f>
        <v>180</v>
      </c>
      <c r="Q146" s="5">
        <f>N146/P146</f>
        <v>0.19444444444444445</v>
      </c>
      <c r="R146" s="15" t="s">
        <v>602</v>
      </c>
    </row>
    <row r="147" spans="1:18">
      <c r="A147" s="1" t="s">
        <v>603</v>
      </c>
      <c r="B147" s="1" t="s">
        <v>504</v>
      </c>
      <c r="C147" s="1" t="s">
        <v>394</v>
      </c>
      <c r="D147" s="15" t="s">
        <v>26</v>
      </c>
      <c r="E147" s="4" t="s">
        <v>604</v>
      </c>
      <c r="I147" s="36"/>
      <c r="R147" s="15"/>
    </row>
    <row r="148" spans="1:18">
      <c r="A148" s="1" t="s">
        <v>605</v>
      </c>
      <c r="B148" s="1" t="s">
        <v>606</v>
      </c>
      <c r="C148" s="1" t="s">
        <v>66</v>
      </c>
      <c r="D148" s="15" t="s">
        <v>26</v>
      </c>
      <c r="E148" s="26" t="s">
        <v>607</v>
      </c>
      <c r="G148" s="1" t="s">
        <v>608</v>
      </c>
      <c r="H148" s="3">
        <v>0.06</v>
      </c>
      <c r="I148" s="36">
        <v>1250</v>
      </c>
      <c r="R148" s="15" t="s">
        <v>609</v>
      </c>
    </row>
    <row r="149" spans="1:18">
      <c r="A149" s="1" t="s">
        <v>610</v>
      </c>
      <c r="B149" s="1" t="s">
        <v>186</v>
      </c>
      <c r="C149" s="1" t="s">
        <v>25</v>
      </c>
      <c r="D149" s="15" t="s">
        <v>611</v>
      </c>
      <c r="E149" s="26" t="s">
        <v>80</v>
      </c>
      <c r="F149" s="1" t="s">
        <v>336</v>
      </c>
      <c r="G149" s="1" t="s">
        <v>612</v>
      </c>
      <c r="H149" s="3">
        <v>0.15</v>
      </c>
      <c r="I149" s="36">
        <v>75</v>
      </c>
      <c r="J149" s="2">
        <v>98</v>
      </c>
      <c r="K149" s="2">
        <v>165</v>
      </c>
      <c r="L149" s="2">
        <v>47</v>
      </c>
      <c r="M149" s="2">
        <v>16</v>
      </c>
      <c r="N149" s="2">
        <v>27</v>
      </c>
      <c r="O149" s="2">
        <f>K149-L149-M149-N149</f>
        <v>75</v>
      </c>
      <c r="P149" s="2">
        <f>K149-N149</f>
        <v>138</v>
      </c>
      <c r="Q149" s="5">
        <f>N149/P149</f>
        <v>0.19565217391304349</v>
      </c>
      <c r="R149" s="15" t="s">
        <v>611</v>
      </c>
    </row>
    <row r="150" spans="1:18" ht="30">
      <c r="A150" s="1" t="s">
        <v>613</v>
      </c>
      <c r="B150" s="1" t="s">
        <v>478</v>
      </c>
      <c r="C150" s="1" t="s">
        <v>25</v>
      </c>
      <c r="D150" s="15" t="s">
        <v>614</v>
      </c>
      <c r="E150" s="26" t="s">
        <v>171</v>
      </c>
      <c r="F150" s="1" t="s">
        <v>336</v>
      </c>
      <c r="G150" s="26" t="s">
        <v>615</v>
      </c>
      <c r="H150" s="3">
        <v>0.15</v>
      </c>
      <c r="I150" s="36">
        <v>60</v>
      </c>
      <c r="J150" s="2">
        <v>80</v>
      </c>
      <c r="K150" s="2">
        <v>170</v>
      </c>
      <c r="L150" s="2">
        <v>65</v>
      </c>
      <c r="M150" s="2">
        <v>17</v>
      </c>
      <c r="N150" s="2">
        <v>28</v>
      </c>
      <c r="O150" s="2">
        <f>K150-L150-M150-N150</f>
        <v>60</v>
      </c>
      <c r="P150" s="2">
        <f>K150-N150</f>
        <v>142</v>
      </c>
      <c r="Q150" s="5">
        <f>N150/P150</f>
        <v>0.19718309859154928</v>
      </c>
      <c r="R150" s="15" t="s">
        <v>338</v>
      </c>
    </row>
    <row r="151" spans="1:18" ht="30">
      <c r="A151" s="1" t="s">
        <v>616</v>
      </c>
      <c r="B151" s="1" t="s">
        <v>478</v>
      </c>
      <c r="C151" s="1" t="s">
        <v>25</v>
      </c>
      <c r="D151" s="15" t="s">
        <v>614</v>
      </c>
      <c r="E151" s="26" t="s">
        <v>171</v>
      </c>
      <c r="F151" s="1" t="s">
        <v>548</v>
      </c>
      <c r="G151" s="26" t="s">
        <v>617</v>
      </c>
      <c r="H151" s="3">
        <v>0.46</v>
      </c>
      <c r="I151" s="36">
        <v>70</v>
      </c>
      <c r="J151" s="2">
        <v>107</v>
      </c>
      <c r="K151" s="2">
        <v>166</v>
      </c>
      <c r="L151" s="2">
        <v>50</v>
      </c>
      <c r="M151" s="2">
        <v>17</v>
      </c>
      <c r="N151" s="2">
        <v>29</v>
      </c>
      <c r="O151" s="2">
        <f>K151-L151-M151-N151</f>
        <v>70</v>
      </c>
      <c r="P151" s="2">
        <f>K151-N151</f>
        <v>137</v>
      </c>
      <c r="Q151" s="5">
        <f>N151/P151</f>
        <v>0.21167883211678831</v>
      </c>
      <c r="R151" s="15" t="s">
        <v>338</v>
      </c>
    </row>
    <row r="152" spans="1:18">
      <c r="A152" s="1" t="s">
        <v>618</v>
      </c>
      <c r="B152" s="1" t="s">
        <v>379</v>
      </c>
      <c r="C152" s="1" t="s">
        <v>25</v>
      </c>
      <c r="D152" s="15" t="s">
        <v>395</v>
      </c>
      <c r="E152" s="26" t="s">
        <v>80</v>
      </c>
      <c r="F152" s="26" t="s">
        <v>336</v>
      </c>
      <c r="G152" s="40">
        <v>35856</v>
      </c>
      <c r="H152" s="3">
        <v>0.5</v>
      </c>
      <c r="I152" s="36">
        <v>140</v>
      </c>
      <c r="J152" s="2">
        <v>176</v>
      </c>
      <c r="K152" s="2">
        <v>299</v>
      </c>
      <c r="L152" s="2">
        <v>76</v>
      </c>
      <c r="M152" s="2">
        <v>21</v>
      </c>
      <c r="N152" s="2">
        <v>62</v>
      </c>
      <c r="O152" s="2">
        <f>K152-L152-M152-N152</f>
        <v>140</v>
      </c>
      <c r="P152" s="2">
        <f>K152-N152</f>
        <v>237</v>
      </c>
      <c r="Q152" s="5">
        <f>N152/P152</f>
        <v>0.26160337552742619</v>
      </c>
      <c r="R152" s="15" t="s">
        <v>619</v>
      </c>
    </row>
    <row r="153" spans="1:18">
      <c r="A153" s="1" t="s">
        <v>620</v>
      </c>
      <c r="B153" s="1" t="s">
        <v>146</v>
      </c>
      <c r="C153" s="1" t="s">
        <v>25</v>
      </c>
      <c r="D153" s="15" t="s">
        <v>395</v>
      </c>
      <c r="E153" s="26" t="s">
        <v>80</v>
      </c>
      <c r="F153" s="26" t="s">
        <v>336</v>
      </c>
      <c r="G153" s="26" t="s">
        <v>621</v>
      </c>
      <c r="H153" s="3">
        <v>0.14000000000000001</v>
      </c>
      <c r="I153" s="36">
        <v>105</v>
      </c>
      <c r="J153" s="2">
        <v>141</v>
      </c>
      <c r="K153" s="2">
        <v>197</v>
      </c>
      <c r="L153" s="2">
        <v>40</v>
      </c>
      <c r="M153" s="2">
        <v>18</v>
      </c>
      <c r="N153" s="2">
        <v>34</v>
      </c>
      <c r="O153" s="2">
        <f>K153-L153-M153-N153</f>
        <v>105</v>
      </c>
      <c r="P153" s="2">
        <f>K153-N153</f>
        <v>163</v>
      </c>
      <c r="Q153" s="5">
        <f>N153/P153</f>
        <v>0.20858895705521471</v>
      </c>
      <c r="R153" s="15" t="s">
        <v>622</v>
      </c>
    </row>
    <row r="154" spans="1:18">
      <c r="A154" s="1" t="s">
        <v>623</v>
      </c>
      <c r="B154" s="1" t="s">
        <v>624</v>
      </c>
      <c r="C154" s="1" t="s">
        <v>346</v>
      </c>
      <c r="D154" s="15" t="s">
        <v>395</v>
      </c>
      <c r="E154" s="26" t="s">
        <v>80</v>
      </c>
      <c r="F154" s="26" t="s">
        <v>336</v>
      </c>
      <c r="G154" s="26" t="s">
        <v>625</v>
      </c>
      <c r="H154" s="3">
        <v>1.4</v>
      </c>
      <c r="I154" s="36">
        <v>68</v>
      </c>
      <c r="J154" s="2">
        <v>196</v>
      </c>
      <c r="Q154" s="5">
        <v>9.0999999999999998E-2</v>
      </c>
      <c r="R154" s="15" t="s">
        <v>626</v>
      </c>
    </row>
    <row r="155" spans="1:18">
      <c r="A155" s="1" t="s">
        <v>627</v>
      </c>
      <c r="B155" s="1" t="s">
        <v>628</v>
      </c>
      <c r="C155" s="1" t="s">
        <v>346</v>
      </c>
      <c r="D155" s="15" t="s">
        <v>395</v>
      </c>
      <c r="E155" s="26" t="s">
        <v>80</v>
      </c>
      <c r="F155" s="26" t="s">
        <v>336</v>
      </c>
      <c r="G155" s="26" t="s">
        <v>629</v>
      </c>
      <c r="H155" s="3" t="s">
        <v>630</v>
      </c>
      <c r="I155" s="36">
        <v>120</v>
      </c>
      <c r="J155" s="2">
        <v>177</v>
      </c>
      <c r="K155" s="2">
        <v>230</v>
      </c>
      <c r="L155" s="2">
        <v>53</v>
      </c>
      <c r="M155" s="2">
        <v>18</v>
      </c>
      <c r="N155" s="2">
        <v>37</v>
      </c>
      <c r="O155" s="2">
        <f>K155-L155-M155-N155</f>
        <v>122</v>
      </c>
      <c r="P155" s="2">
        <f>K155-N155</f>
        <v>193</v>
      </c>
      <c r="Q155" s="5">
        <f>N155/P155</f>
        <v>0.19170984455958548</v>
      </c>
      <c r="R155" s="15" t="s">
        <v>631</v>
      </c>
    </row>
    <row r="156" spans="1:18">
      <c r="A156" s="1" t="s">
        <v>632</v>
      </c>
      <c r="B156" s="1" t="s">
        <v>24</v>
      </c>
      <c r="C156" s="1" t="s">
        <v>25</v>
      </c>
      <c r="D156" s="15" t="s">
        <v>395</v>
      </c>
      <c r="E156" s="26" t="s">
        <v>80</v>
      </c>
      <c r="F156" s="26" t="s">
        <v>28</v>
      </c>
      <c r="G156" s="26" t="s">
        <v>633</v>
      </c>
      <c r="H156" s="3">
        <v>0.18</v>
      </c>
      <c r="I156" s="36">
        <v>70</v>
      </c>
      <c r="J156" s="2">
        <v>117</v>
      </c>
      <c r="K156" s="2">
        <v>146</v>
      </c>
      <c r="L156" s="2">
        <v>40</v>
      </c>
      <c r="M156" s="2">
        <v>12</v>
      </c>
      <c r="N156" s="2">
        <v>24</v>
      </c>
      <c r="O156" s="2">
        <f>K156-L156-M156-N156</f>
        <v>70</v>
      </c>
      <c r="P156" s="2">
        <f>K156-N156</f>
        <v>122</v>
      </c>
      <c r="Q156" s="5">
        <f>N156/P156</f>
        <v>0.19672131147540983</v>
      </c>
      <c r="R156" s="15" t="s">
        <v>634</v>
      </c>
    </row>
    <row r="157" spans="1:18">
      <c r="A157" s="1" t="s">
        <v>635</v>
      </c>
      <c r="B157" s="1" t="s">
        <v>24</v>
      </c>
      <c r="C157" s="1" t="s">
        <v>25</v>
      </c>
      <c r="D157" s="15" t="s">
        <v>395</v>
      </c>
      <c r="E157" s="26" t="s">
        <v>636</v>
      </c>
      <c r="F157" s="26" t="s">
        <v>28</v>
      </c>
      <c r="G157" s="40">
        <v>301845</v>
      </c>
      <c r="H157" s="3">
        <v>7.0000000000000007E-2</v>
      </c>
      <c r="I157" s="36">
        <v>105</v>
      </c>
      <c r="J157" s="2">
        <v>147</v>
      </c>
      <c r="R157" s="15" t="s">
        <v>637</v>
      </c>
    </row>
    <row r="158" spans="1:18">
      <c r="A158" s="1" t="s">
        <v>638</v>
      </c>
      <c r="B158" s="1" t="s">
        <v>450</v>
      </c>
      <c r="C158" s="1" t="s">
        <v>25</v>
      </c>
      <c r="D158" s="33" t="s">
        <v>395</v>
      </c>
      <c r="E158" s="26" t="s">
        <v>80</v>
      </c>
      <c r="F158" s="26" t="s">
        <v>336</v>
      </c>
      <c r="G158" s="26" t="s">
        <v>639</v>
      </c>
      <c r="H158" s="3">
        <v>0.22</v>
      </c>
      <c r="I158" s="36">
        <v>75</v>
      </c>
      <c r="J158" s="2">
        <v>138</v>
      </c>
      <c r="K158" s="2">
        <v>210</v>
      </c>
      <c r="L158" s="2">
        <v>80</v>
      </c>
      <c r="M158" s="2">
        <v>19</v>
      </c>
      <c r="N158" s="2">
        <v>36</v>
      </c>
      <c r="O158" s="2">
        <f t="shared" ref="O158:O163" si="9">K158-L158-M158-N158</f>
        <v>75</v>
      </c>
      <c r="P158" s="2">
        <f t="shared" ref="P158:P163" si="10">K158-N158</f>
        <v>174</v>
      </c>
      <c r="Q158" s="5">
        <f t="shared" ref="Q158:Q163" si="11">N158/P158</f>
        <v>0.20689655172413793</v>
      </c>
      <c r="R158" s="15" t="s">
        <v>338</v>
      </c>
    </row>
    <row r="159" spans="1:18">
      <c r="A159" s="1" t="s">
        <v>640</v>
      </c>
      <c r="B159" s="1" t="s">
        <v>641</v>
      </c>
      <c r="C159" s="1" t="s">
        <v>25</v>
      </c>
      <c r="D159" s="15" t="s">
        <v>395</v>
      </c>
      <c r="E159" s="26" t="s">
        <v>80</v>
      </c>
      <c r="F159" s="26" t="s">
        <v>28</v>
      </c>
      <c r="G159" s="26" t="s">
        <v>642</v>
      </c>
      <c r="H159" s="3">
        <v>0.1</v>
      </c>
      <c r="I159" s="36">
        <v>95</v>
      </c>
      <c r="J159" s="2">
        <v>128</v>
      </c>
      <c r="K159" s="2">
        <v>220</v>
      </c>
      <c r="L159" s="2">
        <v>30</v>
      </c>
      <c r="M159" s="2">
        <v>18</v>
      </c>
      <c r="N159" s="2">
        <v>47</v>
      </c>
      <c r="O159" s="2">
        <f t="shared" si="9"/>
        <v>125</v>
      </c>
      <c r="P159" s="2">
        <f t="shared" si="10"/>
        <v>173</v>
      </c>
      <c r="Q159" s="5">
        <f t="shared" si="11"/>
        <v>0.27167630057803466</v>
      </c>
      <c r="R159" s="15" t="s">
        <v>643</v>
      </c>
    </row>
    <row r="160" spans="1:18" ht="30">
      <c r="A160" s="1" t="s">
        <v>644</v>
      </c>
      <c r="B160" s="1" t="s">
        <v>179</v>
      </c>
      <c r="C160" s="1" t="s">
        <v>25</v>
      </c>
      <c r="D160" s="33" t="s">
        <v>395</v>
      </c>
      <c r="E160" s="26" t="s">
        <v>80</v>
      </c>
      <c r="F160" s="26" t="s">
        <v>548</v>
      </c>
      <c r="G160" s="40">
        <v>80081</v>
      </c>
      <c r="H160" s="3">
        <v>0.19</v>
      </c>
      <c r="I160" s="36">
        <v>75</v>
      </c>
      <c r="J160" s="2">
        <v>171</v>
      </c>
      <c r="K160" s="2">
        <v>175</v>
      </c>
      <c r="L160" s="2">
        <v>55</v>
      </c>
      <c r="M160" s="2">
        <v>18</v>
      </c>
      <c r="N160" s="2">
        <v>27</v>
      </c>
      <c r="O160" s="2">
        <f t="shared" si="9"/>
        <v>75</v>
      </c>
      <c r="P160" s="2">
        <f t="shared" si="10"/>
        <v>148</v>
      </c>
      <c r="Q160" s="5">
        <f t="shared" si="11"/>
        <v>0.18243243243243243</v>
      </c>
      <c r="R160" s="15" t="s">
        <v>645</v>
      </c>
    </row>
    <row r="161" spans="1:18">
      <c r="A161" s="1" t="s">
        <v>646</v>
      </c>
      <c r="B161" s="1" t="s">
        <v>647</v>
      </c>
      <c r="C161" s="1" t="s">
        <v>25</v>
      </c>
      <c r="D161" s="15" t="s">
        <v>395</v>
      </c>
      <c r="E161" s="26" t="s">
        <v>484</v>
      </c>
      <c r="F161" s="26" t="s">
        <v>28</v>
      </c>
      <c r="G161" s="26" t="s">
        <v>648</v>
      </c>
      <c r="H161" s="3" t="s">
        <v>486</v>
      </c>
      <c r="I161" s="36">
        <v>205</v>
      </c>
      <c r="J161" s="2">
        <v>234</v>
      </c>
      <c r="K161" s="2">
        <v>320</v>
      </c>
      <c r="L161" s="2">
        <v>34</v>
      </c>
      <c r="M161" s="2">
        <v>29</v>
      </c>
      <c r="N161" s="2">
        <v>52</v>
      </c>
      <c r="O161" s="2">
        <f t="shared" si="9"/>
        <v>205</v>
      </c>
      <c r="P161" s="2">
        <f t="shared" si="10"/>
        <v>268</v>
      </c>
      <c r="Q161" s="5">
        <f t="shared" si="11"/>
        <v>0.19402985074626866</v>
      </c>
      <c r="R161" s="15" t="s">
        <v>649</v>
      </c>
    </row>
    <row r="162" spans="1:18">
      <c r="A162" s="1" t="s">
        <v>650</v>
      </c>
      <c r="B162" s="1" t="s">
        <v>651</v>
      </c>
      <c r="C162" s="1" t="s">
        <v>25</v>
      </c>
      <c r="D162" s="15" t="s">
        <v>395</v>
      </c>
      <c r="E162" s="26" t="s">
        <v>80</v>
      </c>
      <c r="F162" s="26" t="s">
        <v>68</v>
      </c>
      <c r="G162" s="26" t="s">
        <v>652</v>
      </c>
      <c r="H162" s="3">
        <v>0.72</v>
      </c>
      <c r="I162" s="36">
        <v>85</v>
      </c>
      <c r="J162" s="2">
        <v>130</v>
      </c>
      <c r="K162" s="2">
        <v>214</v>
      </c>
      <c r="L162" s="2">
        <v>70</v>
      </c>
      <c r="M162" s="2">
        <v>18</v>
      </c>
      <c r="N162" s="2">
        <v>41</v>
      </c>
      <c r="O162" s="2">
        <f t="shared" si="9"/>
        <v>85</v>
      </c>
      <c r="P162" s="2">
        <f t="shared" si="10"/>
        <v>173</v>
      </c>
      <c r="Q162" s="5">
        <f t="shared" si="11"/>
        <v>0.23699421965317918</v>
      </c>
      <c r="R162" s="15" t="s">
        <v>653</v>
      </c>
    </row>
    <row r="163" spans="1:18" ht="30">
      <c r="A163" s="1" t="s">
        <v>654</v>
      </c>
      <c r="B163" s="1" t="s">
        <v>79</v>
      </c>
      <c r="C163" s="1" t="s">
        <v>25</v>
      </c>
      <c r="D163" s="15" t="s">
        <v>395</v>
      </c>
      <c r="E163" s="26" t="s">
        <v>80</v>
      </c>
      <c r="F163" s="26" t="s">
        <v>28</v>
      </c>
      <c r="G163" s="26" t="s">
        <v>655</v>
      </c>
      <c r="H163" s="3">
        <v>0.06</v>
      </c>
      <c r="I163" s="36" t="s">
        <v>656</v>
      </c>
      <c r="J163" s="2">
        <v>140</v>
      </c>
      <c r="K163" s="2">
        <v>310</v>
      </c>
      <c r="L163" s="2">
        <v>140</v>
      </c>
      <c r="M163" s="2">
        <v>25</v>
      </c>
      <c r="N163" s="2">
        <v>70</v>
      </c>
      <c r="O163" s="2">
        <f t="shared" si="9"/>
        <v>75</v>
      </c>
      <c r="P163" s="2">
        <f t="shared" si="10"/>
        <v>240</v>
      </c>
      <c r="Q163" s="5">
        <f t="shared" si="11"/>
        <v>0.29166666666666669</v>
      </c>
      <c r="R163" s="15" t="s">
        <v>657</v>
      </c>
    </row>
    <row r="164" spans="1:18">
      <c r="A164" s="1" t="s">
        <v>658</v>
      </c>
      <c r="B164" s="1" t="s">
        <v>195</v>
      </c>
      <c r="C164" s="1" t="s">
        <v>25</v>
      </c>
      <c r="D164" s="15" t="s">
        <v>395</v>
      </c>
      <c r="E164" s="26" t="s">
        <v>636</v>
      </c>
      <c r="F164" s="26"/>
      <c r="G164" s="40">
        <v>686873</v>
      </c>
      <c r="H164" s="3">
        <v>0.14000000000000001</v>
      </c>
      <c r="I164" s="36" t="s">
        <v>656</v>
      </c>
      <c r="J164" s="2">
        <v>140</v>
      </c>
      <c r="R164" s="15" t="s">
        <v>659</v>
      </c>
    </row>
    <row r="165" spans="1:18">
      <c r="A165" s="1" t="s">
        <v>660</v>
      </c>
      <c r="B165" s="1" t="s">
        <v>661</v>
      </c>
      <c r="C165" s="1" t="s">
        <v>25</v>
      </c>
      <c r="D165" s="15" t="s">
        <v>395</v>
      </c>
      <c r="E165" s="26" t="s">
        <v>662</v>
      </c>
      <c r="F165" s="26" t="s">
        <v>68</v>
      </c>
      <c r="G165" s="40">
        <v>655098</v>
      </c>
      <c r="H165" s="3">
        <v>0.11</v>
      </c>
      <c r="I165" s="36">
        <v>21.5</v>
      </c>
      <c r="J165" s="2">
        <v>45</v>
      </c>
      <c r="K165" s="2">
        <v>145</v>
      </c>
      <c r="L165" s="2">
        <v>70</v>
      </c>
      <c r="M165" s="2">
        <v>14</v>
      </c>
      <c r="N165" s="2">
        <v>39.5</v>
      </c>
      <c r="O165" s="2">
        <f>K165-L165-M165-N165</f>
        <v>21.5</v>
      </c>
      <c r="P165" s="2">
        <f>K165-N165</f>
        <v>105.5</v>
      </c>
      <c r="Q165" s="5">
        <f>N165/P165</f>
        <v>0.37440758293838861</v>
      </c>
      <c r="R165" s="15" t="s">
        <v>663</v>
      </c>
    </row>
    <row r="166" spans="1:18" ht="30">
      <c r="A166" s="1" t="s">
        <v>664</v>
      </c>
      <c r="B166" s="1" t="s">
        <v>665</v>
      </c>
      <c r="C166" s="1" t="s">
        <v>25</v>
      </c>
      <c r="D166" s="15" t="s">
        <v>666</v>
      </c>
      <c r="E166" s="26" t="s">
        <v>80</v>
      </c>
      <c r="F166" s="26" t="s">
        <v>28</v>
      </c>
      <c r="G166" s="26" t="s">
        <v>667</v>
      </c>
      <c r="H166" s="3">
        <v>0.61</v>
      </c>
      <c r="I166" s="36">
        <v>239</v>
      </c>
      <c r="J166" s="2">
        <v>334</v>
      </c>
      <c r="K166" s="2">
        <v>510</v>
      </c>
      <c r="L166" s="2">
        <v>151</v>
      </c>
      <c r="M166" s="2">
        <v>38</v>
      </c>
      <c r="N166" s="2">
        <v>82</v>
      </c>
      <c r="O166" s="2">
        <f>K166-L166-M166-N166</f>
        <v>239</v>
      </c>
      <c r="P166" s="2">
        <f>K166-N166</f>
        <v>428</v>
      </c>
      <c r="Q166" s="5">
        <f>N166/P166</f>
        <v>0.19158878504672897</v>
      </c>
      <c r="R166" s="15" t="s">
        <v>338</v>
      </c>
    </row>
    <row r="167" spans="1:18">
      <c r="A167" s="1" t="s">
        <v>668</v>
      </c>
      <c r="B167" s="1" t="s">
        <v>305</v>
      </c>
      <c r="C167" s="1" t="s">
        <v>25</v>
      </c>
      <c r="D167" s="15" t="s">
        <v>395</v>
      </c>
      <c r="E167" s="26" t="s">
        <v>80</v>
      </c>
      <c r="F167" s="26" t="s">
        <v>28</v>
      </c>
      <c r="G167" s="26" t="s">
        <v>669</v>
      </c>
      <c r="H167" s="3">
        <v>0.16</v>
      </c>
      <c r="I167" s="36">
        <v>97.2</v>
      </c>
      <c r="J167" s="2">
        <v>119</v>
      </c>
      <c r="K167" s="2">
        <v>180</v>
      </c>
      <c r="L167" s="2">
        <v>45</v>
      </c>
      <c r="M167" s="2">
        <v>18</v>
      </c>
      <c r="N167" s="2">
        <v>19.8</v>
      </c>
      <c r="O167" s="2">
        <f>K167-L167-M167-N167</f>
        <v>97.2</v>
      </c>
      <c r="P167" s="2">
        <f>K167-N167</f>
        <v>160.19999999999999</v>
      </c>
      <c r="Q167" s="5">
        <f>N167/P167</f>
        <v>0.12359550561797754</v>
      </c>
      <c r="R167" s="15" t="s">
        <v>670</v>
      </c>
    </row>
    <row r="168" spans="1:18">
      <c r="A168" s="1" t="s">
        <v>671</v>
      </c>
      <c r="B168" s="1" t="s">
        <v>79</v>
      </c>
      <c r="C168" s="1" t="s">
        <v>25</v>
      </c>
      <c r="D168" s="15" t="s">
        <v>395</v>
      </c>
      <c r="E168" s="26" t="s">
        <v>142</v>
      </c>
      <c r="F168" s="26" t="s">
        <v>28</v>
      </c>
      <c r="G168" s="26"/>
      <c r="I168" s="36">
        <v>311</v>
      </c>
      <c r="R168" s="15" t="s">
        <v>672</v>
      </c>
    </row>
    <row r="169" spans="1:18">
      <c r="A169" s="1" t="s">
        <v>673</v>
      </c>
      <c r="B169" s="1" t="s">
        <v>45</v>
      </c>
      <c r="C169" s="1" t="s">
        <v>25</v>
      </c>
      <c r="D169" s="15" t="s">
        <v>395</v>
      </c>
      <c r="E169" s="26" t="s">
        <v>58</v>
      </c>
      <c r="F169" s="26" t="s">
        <v>28</v>
      </c>
      <c r="G169" s="40">
        <v>2284</v>
      </c>
      <c r="H169" s="3">
        <v>0.12</v>
      </c>
      <c r="I169" s="36">
        <v>250</v>
      </c>
      <c r="J169" s="2">
        <v>145</v>
      </c>
      <c r="K169" s="28" t="s">
        <v>674</v>
      </c>
      <c r="R169" s="15" t="s">
        <v>675</v>
      </c>
    </row>
    <row r="170" spans="1:18">
      <c r="A170" s="1" t="s">
        <v>676</v>
      </c>
      <c r="B170" s="1" t="s">
        <v>519</v>
      </c>
      <c r="C170" s="1" t="s">
        <v>25</v>
      </c>
      <c r="D170" s="15" t="s">
        <v>395</v>
      </c>
      <c r="E170" s="26" t="s">
        <v>484</v>
      </c>
      <c r="F170" s="26" t="s">
        <v>68</v>
      </c>
      <c r="G170" s="26" t="s">
        <v>677</v>
      </c>
      <c r="H170" s="3" t="s">
        <v>486</v>
      </c>
      <c r="I170" s="36">
        <v>60</v>
      </c>
      <c r="J170" s="2">
        <v>62</v>
      </c>
      <c r="K170" s="2">
        <v>120</v>
      </c>
      <c r="L170" s="2">
        <v>15</v>
      </c>
      <c r="M170" s="2">
        <v>16</v>
      </c>
      <c r="N170" s="2">
        <v>29</v>
      </c>
      <c r="O170" s="2">
        <f t="shared" ref="O170:O177" si="12">K170-L170-M170-N170</f>
        <v>60</v>
      </c>
      <c r="P170" s="2">
        <f t="shared" ref="P170:P177" si="13">K170-N170</f>
        <v>91</v>
      </c>
      <c r="Q170" s="5">
        <f t="shared" ref="Q170:Q177" si="14">N170/P170</f>
        <v>0.31868131868131866</v>
      </c>
      <c r="R170" s="15" t="s">
        <v>678</v>
      </c>
    </row>
    <row r="171" spans="1:18" ht="30">
      <c r="A171" s="1" t="s">
        <v>679</v>
      </c>
      <c r="B171" s="1" t="s">
        <v>179</v>
      </c>
      <c r="C171" s="1" t="s">
        <v>25</v>
      </c>
      <c r="D171" s="15" t="s">
        <v>395</v>
      </c>
      <c r="E171" s="26" t="s">
        <v>171</v>
      </c>
      <c r="F171" s="26" t="s">
        <v>548</v>
      </c>
      <c r="G171" s="26" t="s">
        <v>680</v>
      </c>
      <c r="H171" s="3">
        <v>0.17</v>
      </c>
      <c r="I171" s="36">
        <v>87</v>
      </c>
      <c r="J171" s="2">
        <v>103</v>
      </c>
      <c r="K171" s="2">
        <v>155</v>
      </c>
      <c r="L171" s="2">
        <v>25</v>
      </c>
      <c r="M171" s="2">
        <v>14</v>
      </c>
      <c r="N171" s="2">
        <v>29</v>
      </c>
      <c r="O171" s="2">
        <f t="shared" si="12"/>
        <v>87</v>
      </c>
      <c r="P171" s="2">
        <f t="shared" si="13"/>
        <v>126</v>
      </c>
      <c r="Q171" s="5">
        <f t="shared" si="14"/>
        <v>0.23015873015873015</v>
      </c>
      <c r="R171" s="15" t="s">
        <v>681</v>
      </c>
    </row>
    <row r="172" spans="1:18">
      <c r="A172" s="1" t="s">
        <v>682</v>
      </c>
      <c r="B172" s="1" t="s">
        <v>683</v>
      </c>
      <c r="C172" s="1" t="s">
        <v>25</v>
      </c>
      <c r="D172" s="15" t="s">
        <v>395</v>
      </c>
      <c r="E172" s="26" t="s">
        <v>171</v>
      </c>
      <c r="F172" s="26" t="s">
        <v>336</v>
      </c>
      <c r="G172" s="26" t="s">
        <v>684</v>
      </c>
      <c r="H172" s="3">
        <v>0.04</v>
      </c>
      <c r="I172" s="36">
        <v>265</v>
      </c>
      <c r="J172" s="2">
        <v>206</v>
      </c>
      <c r="K172" s="2">
        <v>430</v>
      </c>
      <c r="L172" s="2">
        <v>65</v>
      </c>
      <c r="M172" s="2">
        <v>31</v>
      </c>
      <c r="N172" s="2">
        <v>69</v>
      </c>
      <c r="O172" s="2">
        <f t="shared" si="12"/>
        <v>265</v>
      </c>
      <c r="P172" s="2">
        <f t="shared" si="13"/>
        <v>361</v>
      </c>
      <c r="Q172" s="5">
        <f t="shared" si="14"/>
        <v>0.19113573407202217</v>
      </c>
      <c r="R172" s="15" t="s">
        <v>685</v>
      </c>
    </row>
    <row r="173" spans="1:18">
      <c r="A173" s="1" t="s">
        <v>686</v>
      </c>
      <c r="B173" s="1" t="s">
        <v>687</v>
      </c>
      <c r="C173" s="1" t="s">
        <v>25</v>
      </c>
      <c r="D173" s="15" t="s">
        <v>395</v>
      </c>
      <c r="E173" s="26" t="s">
        <v>171</v>
      </c>
      <c r="F173" s="26" t="s">
        <v>336</v>
      </c>
      <c r="G173" s="40">
        <v>73143</v>
      </c>
      <c r="H173" s="3">
        <v>1.29</v>
      </c>
      <c r="I173" s="36">
        <v>550</v>
      </c>
      <c r="J173" s="2">
        <v>469</v>
      </c>
      <c r="K173" s="2">
        <v>850</v>
      </c>
      <c r="L173" s="2">
        <v>130</v>
      </c>
      <c r="M173" s="2">
        <v>55</v>
      </c>
      <c r="N173" s="2">
        <v>115</v>
      </c>
      <c r="O173" s="2">
        <f t="shared" si="12"/>
        <v>550</v>
      </c>
      <c r="P173" s="2">
        <f t="shared" si="13"/>
        <v>735</v>
      </c>
      <c r="Q173" s="5">
        <f t="shared" si="14"/>
        <v>0.15646258503401361</v>
      </c>
      <c r="R173" s="15" t="s">
        <v>688</v>
      </c>
    </row>
    <row r="174" spans="1:18">
      <c r="A174" s="1" t="s">
        <v>689</v>
      </c>
      <c r="B174" s="1" t="s">
        <v>661</v>
      </c>
      <c r="C174" s="1" t="s">
        <v>25</v>
      </c>
      <c r="D174" s="15" t="s">
        <v>395</v>
      </c>
      <c r="E174" s="26" t="s">
        <v>171</v>
      </c>
      <c r="F174" s="26" t="s">
        <v>404</v>
      </c>
      <c r="G174" s="26" t="s">
        <v>690</v>
      </c>
      <c r="H174" s="3">
        <v>0.2</v>
      </c>
      <c r="I174" s="36">
        <v>59</v>
      </c>
      <c r="J174" s="2">
        <v>89</v>
      </c>
      <c r="K174" s="2">
        <v>140</v>
      </c>
      <c r="L174" s="2">
        <v>43</v>
      </c>
      <c r="M174" s="2">
        <v>15</v>
      </c>
      <c r="N174" s="2">
        <v>23</v>
      </c>
      <c r="O174" s="2">
        <f t="shared" si="12"/>
        <v>59</v>
      </c>
      <c r="P174" s="2">
        <f t="shared" si="13"/>
        <v>117</v>
      </c>
      <c r="Q174" s="5">
        <f t="shared" si="14"/>
        <v>0.19658119658119658</v>
      </c>
      <c r="R174" s="15" t="s">
        <v>691</v>
      </c>
    </row>
    <row r="175" spans="1:18">
      <c r="A175" s="1" t="s">
        <v>692</v>
      </c>
      <c r="B175" s="1" t="s">
        <v>693</v>
      </c>
      <c r="C175" s="1" t="s">
        <v>346</v>
      </c>
      <c r="D175" s="15" t="s">
        <v>395</v>
      </c>
      <c r="E175" s="26" t="s">
        <v>80</v>
      </c>
      <c r="F175" s="26" t="s">
        <v>336</v>
      </c>
      <c r="G175" s="26" t="s">
        <v>694</v>
      </c>
      <c r="H175" s="3">
        <v>0.1</v>
      </c>
      <c r="I175" s="36">
        <v>77</v>
      </c>
      <c r="J175" s="2">
        <v>100</v>
      </c>
      <c r="K175" s="2">
        <v>142</v>
      </c>
      <c r="L175" s="2">
        <v>28</v>
      </c>
      <c r="M175" s="2">
        <v>14</v>
      </c>
      <c r="N175" s="2">
        <v>23</v>
      </c>
      <c r="O175" s="2">
        <f t="shared" si="12"/>
        <v>77</v>
      </c>
      <c r="P175" s="2">
        <f t="shared" si="13"/>
        <v>119</v>
      </c>
      <c r="Q175" s="5">
        <f t="shared" si="14"/>
        <v>0.19327731092436976</v>
      </c>
      <c r="R175" s="15" t="s">
        <v>695</v>
      </c>
    </row>
    <row r="176" spans="1:18">
      <c r="A176" s="1" t="s">
        <v>696</v>
      </c>
      <c r="B176" s="1" t="s">
        <v>137</v>
      </c>
      <c r="C176" s="1" t="s">
        <v>25</v>
      </c>
      <c r="D176" s="15" t="s">
        <v>395</v>
      </c>
      <c r="E176" s="26" t="s">
        <v>80</v>
      </c>
      <c r="F176" s="26" t="s">
        <v>28</v>
      </c>
      <c r="G176" s="26" t="s">
        <v>697</v>
      </c>
      <c r="H176" s="3">
        <v>0.17</v>
      </c>
      <c r="I176" s="36">
        <v>85</v>
      </c>
      <c r="J176" s="2">
        <v>123</v>
      </c>
      <c r="K176" s="2">
        <v>190</v>
      </c>
      <c r="L176" s="2">
        <v>50</v>
      </c>
      <c r="M176" s="2">
        <v>17</v>
      </c>
      <c r="N176" s="2">
        <v>38</v>
      </c>
      <c r="O176" s="2">
        <f t="shared" si="12"/>
        <v>85</v>
      </c>
      <c r="P176" s="2">
        <f t="shared" si="13"/>
        <v>152</v>
      </c>
      <c r="Q176" s="5">
        <f t="shared" si="14"/>
        <v>0.25</v>
      </c>
      <c r="R176" s="15" t="s">
        <v>338</v>
      </c>
    </row>
    <row r="177" spans="1:18">
      <c r="A177" s="1" t="s">
        <v>698</v>
      </c>
      <c r="B177" s="1" t="s">
        <v>261</v>
      </c>
      <c r="C177" s="1" t="s">
        <v>25</v>
      </c>
      <c r="D177" s="15" t="s">
        <v>395</v>
      </c>
      <c r="E177" s="26" t="s">
        <v>80</v>
      </c>
      <c r="F177" s="26" t="s">
        <v>68</v>
      </c>
      <c r="G177" s="26" t="s">
        <v>699</v>
      </c>
      <c r="H177" s="3">
        <v>0.28999999999999998</v>
      </c>
      <c r="I177" s="36">
        <v>85</v>
      </c>
      <c r="J177" s="2">
        <v>125</v>
      </c>
      <c r="K177" s="2">
        <v>205</v>
      </c>
      <c r="L177" s="2">
        <v>65</v>
      </c>
      <c r="M177" s="2">
        <v>18</v>
      </c>
      <c r="N177" s="2">
        <v>37</v>
      </c>
      <c r="O177" s="2">
        <f t="shared" si="12"/>
        <v>85</v>
      </c>
      <c r="P177" s="2">
        <f t="shared" si="13"/>
        <v>168</v>
      </c>
      <c r="Q177" s="5">
        <f t="shared" si="14"/>
        <v>0.22023809523809523</v>
      </c>
      <c r="R177" s="15" t="s">
        <v>700</v>
      </c>
    </row>
    <row r="178" spans="1:18">
      <c r="A178" s="1" t="s">
        <v>701</v>
      </c>
      <c r="B178" s="1" t="s">
        <v>702</v>
      </c>
      <c r="C178" s="1" t="s">
        <v>25</v>
      </c>
      <c r="D178" s="15" t="s">
        <v>395</v>
      </c>
      <c r="E178" s="1" t="s">
        <v>80</v>
      </c>
      <c r="R178" s="4" t="s">
        <v>703</v>
      </c>
    </row>
    <row r="179" spans="1:18">
      <c r="A179" s="1" t="s">
        <v>704</v>
      </c>
      <c r="B179" s="1" t="s">
        <v>119</v>
      </c>
      <c r="C179" s="1" t="s">
        <v>25</v>
      </c>
      <c r="D179" s="15" t="s">
        <v>395</v>
      </c>
      <c r="E179" s="1" t="s">
        <v>80</v>
      </c>
      <c r="F179" s="1" t="s">
        <v>705</v>
      </c>
      <c r="G179" s="6">
        <v>1523</v>
      </c>
      <c r="H179" s="3">
        <v>0.25</v>
      </c>
      <c r="I179" s="2" t="s">
        <v>706</v>
      </c>
      <c r="J179" s="2">
        <v>298</v>
      </c>
      <c r="R179" s="4" t="s">
        <v>707</v>
      </c>
    </row>
    <row r="180" spans="1:18">
      <c r="A180" s="1" t="s">
        <v>708</v>
      </c>
      <c r="B180" s="1" t="s">
        <v>709</v>
      </c>
      <c r="C180" s="1" t="s">
        <v>25</v>
      </c>
      <c r="D180" s="15" t="s">
        <v>395</v>
      </c>
      <c r="E180" s="1" t="s">
        <v>80</v>
      </c>
      <c r="F180" s="1" t="s">
        <v>68</v>
      </c>
      <c r="G180" s="1" t="s">
        <v>710</v>
      </c>
      <c r="H180" s="3">
        <v>0.14000000000000001</v>
      </c>
      <c r="I180" s="2">
        <v>59</v>
      </c>
      <c r="J180" s="2">
        <v>87</v>
      </c>
      <c r="R180" s="4" t="s">
        <v>711</v>
      </c>
    </row>
    <row r="181" spans="1:18">
      <c r="A181" s="1" t="s">
        <v>712</v>
      </c>
      <c r="B181" s="1" t="s">
        <v>179</v>
      </c>
      <c r="C181" s="1" t="s">
        <v>25</v>
      </c>
      <c r="D181" s="15" t="s">
        <v>395</v>
      </c>
      <c r="E181" s="1" t="s">
        <v>80</v>
      </c>
      <c r="F181" s="1" t="s">
        <v>68</v>
      </c>
      <c r="G181" s="1" t="s">
        <v>713</v>
      </c>
      <c r="H181" s="3">
        <v>0.2</v>
      </c>
      <c r="I181" s="2">
        <v>95</v>
      </c>
      <c r="J181" s="2">
        <v>159</v>
      </c>
      <c r="K181" s="2">
        <v>160</v>
      </c>
      <c r="L181" s="2">
        <v>30</v>
      </c>
      <c r="M181" s="2">
        <v>16</v>
      </c>
      <c r="N181" s="2">
        <v>19</v>
      </c>
      <c r="O181" s="2">
        <f>K181-L181-M181-N181</f>
        <v>95</v>
      </c>
      <c r="P181" s="2">
        <f>K181-N181</f>
        <v>141</v>
      </c>
      <c r="Q181" s="5">
        <f>N181/P181</f>
        <v>0.13475177304964539</v>
      </c>
      <c r="R181" s="4" t="s">
        <v>714</v>
      </c>
    </row>
    <row r="182" spans="1:18">
      <c r="A182" s="1" t="s">
        <v>715</v>
      </c>
      <c r="B182" s="1" t="s">
        <v>146</v>
      </c>
      <c r="C182" s="1" t="s">
        <v>25</v>
      </c>
      <c r="D182" s="15" t="s">
        <v>395</v>
      </c>
      <c r="E182" s="1" t="s">
        <v>80</v>
      </c>
      <c r="F182" s="1" t="s">
        <v>28</v>
      </c>
      <c r="G182" s="1" t="s">
        <v>716</v>
      </c>
      <c r="H182" s="3">
        <v>1.03</v>
      </c>
      <c r="I182" s="2">
        <v>153.44999999999999</v>
      </c>
      <c r="J182" s="2">
        <v>227.5</v>
      </c>
      <c r="K182" s="2">
        <v>320</v>
      </c>
      <c r="L182" s="2">
        <v>88</v>
      </c>
      <c r="M182" s="2">
        <v>26</v>
      </c>
      <c r="N182" s="2">
        <v>52</v>
      </c>
      <c r="O182" s="2">
        <f>K182-L182-M182-N182</f>
        <v>154</v>
      </c>
      <c r="P182" s="2">
        <f>K182-N182</f>
        <v>268</v>
      </c>
      <c r="Q182" s="5">
        <f>N182/P182</f>
        <v>0.19402985074626866</v>
      </c>
      <c r="R182" s="4" t="s">
        <v>717</v>
      </c>
    </row>
    <row r="183" spans="1:18">
      <c r="A183" s="1" t="s">
        <v>718</v>
      </c>
      <c r="B183" s="1" t="s">
        <v>186</v>
      </c>
      <c r="C183" s="1" t="s">
        <v>25</v>
      </c>
      <c r="D183" s="15" t="s">
        <v>395</v>
      </c>
      <c r="E183" s="1" t="s">
        <v>80</v>
      </c>
      <c r="F183" s="1" t="s">
        <v>68</v>
      </c>
      <c r="G183" s="1" t="s">
        <v>719</v>
      </c>
      <c r="H183" s="3">
        <v>0.08</v>
      </c>
      <c r="I183" s="2">
        <v>50</v>
      </c>
      <c r="J183" s="2">
        <v>55</v>
      </c>
      <c r="R183" s="4" t="s">
        <v>720</v>
      </c>
    </row>
    <row r="184" spans="1:18">
      <c r="A184" s="1" t="s">
        <v>721</v>
      </c>
      <c r="B184" s="1" t="s">
        <v>179</v>
      </c>
      <c r="C184" s="1" t="s">
        <v>25</v>
      </c>
      <c r="D184" s="15" t="s">
        <v>395</v>
      </c>
      <c r="E184" s="1" t="s">
        <v>426</v>
      </c>
      <c r="F184" s="1" t="s">
        <v>722</v>
      </c>
      <c r="G184" s="6">
        <v>553131</v>
      </c>
      <c r="H184" s="3">
        <v>0.16</v>
      </c>
      <c r="I184" s="2">
        <v>65</v>
      </c>
      <c r="J184" s="2">
        <v>133</v>
      </c>
      <c r="R184" s="4" t="s">
        <v>723</v>
      </c>
    </row>
    <row r="185" spans="1:18">
      <c r="A185" s="1" t="s">
        <v>724</v>
      </c>
      <c r="B185" s="1" t="s">
        <v>450</v>
      </c>
      <c r="C185" s="1" t="s">
        <v>25</v>
      </c>
      <c r="D185" s="15" t="s">
        <v>395</v>
      </c>
      <c r="E185" s="26" t="s">
        <v>426</v>
      </c>
      <c r="F185" s="26" t="s">
        <v>336</v>
      </c>
      <c r="G185" s="40">
        <v>275548</v>
      </c>
      <c r="H185" s="3">
        <v>0.24</v>
      </c>
      <c r="I185" s="36">
        <v>105</v>
      </c>
      <c r="J185" s="2">
        <v>228</v>
      </c>
      <c r="K185" s="2">
        <v>200</v>
      </c>
      <c r="L185" s="2">
        <v>40</v>
      </c>
      <c r="M185" s="2">
        <v>20</v>
      </c>
      <c r="N185" s="2">
        <v>35</v>
      </c>
      <c r="O185" s="2">
        <f>K185-L185-M185-N185</f>
        <v>105</v>
      </c>
      <c r="P185" s="2">
        <f>K185-N185</f>
        <v>165</v>
      </c>
      <c r="Q185" s="5">
        <f>N185/P185</f>
        <v>0.21212121212121213</v>
      </c>
      <c r="R185" s="15" t="s">
        <v>338</v>
      </c>
    </row>
    <row r="186" spans="1:18" ht="30">
      <c r="A186" s="1" t="s">
        <v>725</v>
      </c>
      <c r="B186" s="1" t="s">
        <v>24</v>
      </c>
      <c r="C186" s="1" t="s">
        <v>25</v>
      </c>
      <c r="D186" s="15" t="s">
        <v>26</v>
      </c>
      <c r="E186" s="26" t="s">
        <v>726</v>
      </c>
      <c r="F186" s="26" t="s">
        <v>94</v>
      </c>
      <c r="G186" s="40">
        <v>416535</v>
      </c>
      <c r="H186" s="3">
        <v>0.08</v>
      </c>
      <c r="I186" s="36">
        <v>75</v>
      </c>
      <c r="J186" s="2">
        <v>194</v>
      </c>
      <c r="K186" s="2">
        <v>180</v>
      </c>
      <c r="L186" s="2">
        <v>75</v>
      </c>
      <c r="M186" s="2">
        <v>18</v>
      </c>
      <c r="N186" s="2">
        <v>7</v>
      </c>
      <c r="O186" s="2">
        <f>K186-L186-M186-N186</f>
        <v>80</v>
      </c>
      <c r="P186" s="2">
        <f>K186-N186</f>
        <v>173</v>
      </c>
      <c r="Q186" s="5">
        <f>N186/P186</f>
        <v>4.046242774566474E-2</v>
      </c>
      <c r="R186" s="15" t="s">
        <v>727</v>
      </c>
    </row>
    <row r="187" spans="1:18" ht="30">
      <c r="A187" s="1" t="s">
        <v>728</v>
      </c>
      <c r="B187" s="1" t="s">
        <v>478</v>
      </c>
      <c r="C187" s="1" t="s">
        <v>25</v>
      </c>
      <c r="D187" s="15" t="s">
        <v>729</v>
      </c>
      <c r="E187" s="26" t="s">
        <v>730</v>
      </c>
      <c r="F187" s="26" t="s">
        <v>68</v>
      </c>
      <c r="G187" s="26" t="s">
        <v>731</v>
      </c>
      <c r="H187" s="3">
        <v>0.14000000000000001</v>
      </c>
      <c r="I187" s="36">
        <v>95</v>
      </c>
      <c r="K187" s="28" t="s">
        <v>732</v>
      </c>
      <c r="R187" s="15" t="s">
        <v>26</v>
      </c>
    </row>
    <row r="188" spans="1:18" ht="30">
      <c r="A188" s="1" t="s">
        <v>733</v>
      </c>
      <c r="B188" s="1" t="s">
        <v>734</v>
      </c>
      <c r="C188" s="1" t="s">
        <v>25</v>
      </c>
      <c r="D188" s="15" t="s">
        <v>735</v>
      </c>
      <c r="E188" s="26" t="s">
        <v>80</v>
      </c>
      <c r="F188" s="26" t="s">
        <v>28</v>
      </c>
      <c r="G188" s="26" t="s">
        <v>736</v>
      </c>
      <c r="H188" s="3">
        <v>0.44</v>
      </c>
      <c r="I188" s="36">
        <v>270</v>
      </c>
      <c r="J188" s="2">
        <v>185</v>
      </c>
      <c r="K188" s="2">
        <v>390</v>
      </c>
      <c r="L188" s="2">
        <v>55</v>
      </c>
      <c r="M188" s="2">
        <v>39</v>
      </c>
      <c r="N188" s="2">
        <v>26</v>
      </c>
      <c r="O188" s="2">
        <f>K188-L188-M188-N188</f>
        <v>270</v>
      </c>
      <c r="P188" s="2">
        <f>K188-N188</f>
        <v>364</v>
      </c>
      <c r="Q188" s="5">
        <f>N188/P188</f>
        <v>7.1428571428571425E-2</v>
      </c>
      <c r="R188" s="15" t="s">
        <v>26</v>
      </c>
    </row>
    <row r="189" spans="1:18">
      <c r="A189" s="1" t="s">
        <v>737</v>
      </c>
      <c r="B189" s="1" t="s">
        <v>738</v>
      </c>
      <c r="C189" s="1" t="s">
        <v>25</v>
      </c>
      <c r="D189" s="15" t="s">
        <v>739</v>
      </c>
      <c r="E189" s="26" t="s">
        <v>80</v>
      </c>
      <c r="F189" s="26" t="s">
        <v>28</v>
      </c>
      <c r="G189" s="26" t="s">
        <v>740</v>
      </c>
      <c r="H189" s="3">
        <v>0.33</v>
      </c>
      <c r="I189" s="36">
        <v>38</v>
      </c>
      <c r="J189" s="2">
        <v>27</v>
      </c>
      <c r="K189" s="2">
        <v>100</v>
      </c>
      <c r="L189" s="2">
        <v>35</v>
      </c>
      <c r="M189" s="2">
        <v>11</v>
      </c>
      <c r="N189" s="2">
        <v>16</v>
      </c>
      <c r="O189" s="2">
        <f>K189-L189-M189-N189</f>
        <v>38</v>
      </c>
      <c r="P189" s="2">
        <f>K189-N189</f>
        <v>84</v>
      </c>
      <c r="Q189" s="5">
        <f>N189/P189</f>
        <v>0.19047619047619047</v>
      </c>
      <c r="R189" s="15" t="s">
        <v>741</v>
      </c>
    </row>
    <row r="190" spans="1:18" ht="30">
      <c r="A190" s="1" t="s">
        <v>742</v>
      </c>
      <c r="B190" s="1" t="s">
        <v>24</v>
      </c>
      <c r="C190" s="1" t="s">
        <v>25</v>
      </c>
      <c r="D190" s="43" t="s">
        <v>743</v>
      </c>
      <c r="E190" s="26" t="s">
        <v>426</v>
      </c>
      <c r="F190" s="26" t="s">
        <v>28</v>
      </c>
      <c r="G190" s="40">
        <v>346709</v>
      </c>
      <c r="H190" s="3">
        <v>0.16</v>
      </c>
      <c r="I190" s="36">
        <v>65</v>
      </c>
      <c r="J190" s="2">
        <v>160</v>
      </c>
      <c r="K190" s="2">
        <v>218</v>
      </c>
      <c r="L190" s="2">
        <v>100</v>
      </c>
      <c r="M190" s="2">
        <v>19</v>
      </c>
      <c r="N190" s="2">
        <v>34</v>
      </c>
      <c r="O190" s="2">
        <f>K190-L190-M190-N190</f>
        <v>65</v>
      </c>
      <c r="P190" s="2">
        <f>K190-N190</f>
        <v>184</v>
      </c>
      <c r="Q190" s="5">
        <f>N190/P190</f>
        <v>0.18478260869565216</v>
      </c>
      <c r="R190" s="15" t="s">
        <v>338</v>
      </c>
    </row>
    <row r="191" spans="1:18" ht="30">
      <c r="A191" s="1" t="s">
        <v>744</v>
      </c>
      <c r="B191" s="1" t="s">
        <v>745</v>
      </c>
      <c r="C191" s="1" t="s">
        <v>25</v>
      </c>
      <c r="D191" s="15" t="s">
        <v>746</v>
      </c>
      <c r="E191" s="26" t="s">
        <v>120</v>
      </c>
      <c r="F191" s="26"/>
      <c r="G191" s="26"/>
      <c r="I191" s="39">
        <v>148.5</v>
      </c>
      <c r="R191" s="15" t="s">
        <v>747</v>
      </c>
    </row>
    <row r="192" spans="1:18" ht="30">
      <c r="A192" s="1" t="s">
        <v>748</v>
      </c>
      <c r="B192" s="1" t="s">
        <v>749</v>
      </c>
      <c r="C192" s="1" t="s">
        <v>25</v>
      </c>
      <c r="D192" s="15" t="s">
        <v>750</v>
      </c>
      <c r="E192" s="26" t="s">
        <v>80</v>
      </c>
      <c r="F192" s="26" t="s">
        <v>68</v>
      </c>
      <c r="G192" s="26" t="s">
        <v>751</v>
      </c>
      <c r="H192" s="3">
        <v>0.59</v>
      </c>
      <c r="I192" s="36">
        <v>79</v>
      </c>
      <c r="J192" s="2">
        <v>104</v>
      </c>
      <c r="R192" s="15" t="s">
        <v>338</v>
      </c>
    </row>
    <row r="193" spans="1:18" ht="30">
      <c r="A193" s="1" t="s">
        <v>752</v>
      </c>
      <c r="B193" s="1" t="s">
        <v>753</v>
      </c>
      <c r="C193" s="1" t="s">
        <v>25</v>
      </c>
      <c r="D193" s="15" t="s">
        <v>754</v>
      </c>
      <c r="E193" s="26" t="s">
        <v>80</v>
      </c>
      <c r="F193" s="26" t="s">
        <v>68</v>
      </c>
      <c r="G193" s="40">
        <v>380676</v>
      </c>
      <c r="H193" s="3">
        <v>0.64</v>
      </c>
      <c r="I193" s="36">
        <v>154.9</v>
      </c>
      <c r="J193" s="2">
        <v>243</v>
      </c>
      <c r="K193" s="2">
        <v>330</v>
      </c>
      <c r="L193" s="2">
        <v>65</v>
      </c>
      <c r="M193" s="2">
        <v>27</v>
      </c>
      <c r="N193" s="2">
        <f>48+35</f>
        <v>83</v>
      </c>
      <c r="O193" s="2">
        <f>K193-L193-M193-N193</f>
        <v>155</v>
      </c>
      <c r="P193" s="2">
        <f>K193-N193</f>
        <v>247</v>
      </c>
      <c r="Q193" s="5" t="s">
        <v>486</v>
      </c>
      <c r="R193" s="15" t="s">
        <v>338</v>
      </c>
    </row>
    <row r="194" spans="1:18">
      <c r="A194" s="1" t="s">
        <v>755</v>
      </c>
      <c r="B194" s="1" t="s">
        <v>756</v>
      </c>
      <c r="C194" s="1" t="s">
        <v>25</v>
      </c>
      <c r="D194" s="43" t="s">
        <v>541</v>
      </c>
      <c r="E194" s="26" t="s">
        <v>80</v>
      </c>
      <c r="F194" s="26" t="s">
        <v>28</v>
      </c>
      <c r="G194" s="26" t="s">
        <v>757</v>
      </c>
      <c r="H194" s="3">
        <v>0.45</v>
      </c>
      <c r="I194" s="36">
        <v>43</v>
      </c>
      <c r="J194" s="2">
        <v>80</v>
      </c>
      <c r="K194" s="2">
        <v>128</v>
      </c>
      <c r="L194" s="2">
        <v>50</v>
      </c>
      <c r="M194" s="2">
        <v>13</v>
      </c>
      <c r="N194" s="2">
        <v>22</v>
      </c>
      <c r="O194" s="2">
        <f>K194-L194-M194-N194</f>
        <v>43</v>
      </c>
      <c r="P194" s="2">
        <f>K194-N194</f>
        <v>106</v>
      </c>
      <c r="Q194" s="5">
        <f>N194/P194</f>
        <v>0.20754716981132076</v>
      </c>
      <c r="R194" s="15" t="s">
        <v>338</v>
      </c>
    </row>
    <row r="195" spans="1:18" ht="30">
      <c r="A195" s="1" t="s">
        <v>758</v>
      </c>
      <c r="B195" s="1" t="s">
        <v>665</v>
      </c>
      <c r="C195" s="1" t="s">
        <v>25</v>
      </c>
      <c r="D195" s="43" t="s">
        <v>759</v>
      </c>
      <c r="E195" s="26" t="s">
        <v>80</v>
      </c>
      <c r="F195" s="26" t="s">
        <v>68</v>
      </c>
      <c r="G195" s="40">
        <v>47178</v>
      </c>
      <c r="H195" s="3">
        <v>0.08</v>
      </c>
      <c r="I195" s="36">
        <v>59</v>
      </c>
      <c r="J195" s="2">
        <v>99</v>
      </c>
      <c r="K195" s="2">
        <v>145</v>
      </c>
      <c r="L195" s="2">
        <v>50</v>
      </c>
      <c r="M195" s="2">
        <v>12</v>
      </c>
      <c r="N195" s="2">
        <v>24</v>
      </c>
      <c r="O195" s="2">
        <f>K195-L195-M195-N195</f>
        <v>59</v>
      </c>
      <c r="P195" s="2">
        <f>K195-N195</f>
        <v>121</v>
      </c>
      <c r="Q195" s="5">
        <f>N195/P195</f>
        <v>0.19834710743801653</v>
      </c>
      <c r="R195" s="15" t="s">
        <v>338</v>
      </c>
    </row>
    <row r="196" spans="1:18" ht="16.149999999999999" customHeight="1">
      <c r="A196" s="1" t="s">
        <v>760</v>
      </c>
      <c r="B196" s="1" t="s">
        <v>665</v>
      </c>
      <c r="C196" s="1" t="s">
        <v>25</v>
      </c>
      <c r="D196" s="43" t="s">
        <v>761</v>
      </c>
      <c r="E196" s="26" t="s">
        <v>80</v>
      </c>
      <c r="F196" s="26" t="s">
        <v>336</v>
      </c>
      <c r="G196" s="26" t="s">
        <v>762</v>
      </c>
      <c r="H196" s="3">
        <v>0.14000000000000001</v>
      </c>
      <c r="I196" s="36">
        <v>25</v>
      </c>
      <c r="J196" s="2">
        <v>110</v>
      </c>
      <c r="K196" s="2">
        <v>135</v>
      </c>
      <c r="L196" s="2">
        <v>74</v>
      </c>
      <c r="M196" s="2">
        <v>14</v>
      </c>
      <c r="N196" s="2">
        <v>22</v>
      </c>
      <c r="O196" s="2">
        <f>K196-L196-M196-N196</f>
        <v>25</v>
      </c>
      <c r="P196" s="2">
        <f>K196-N196</f>
        <v>113</v>
      </c>
      <c r="Q196" s="5">
        <f>N196/P196</f>
        <v>0.19469026548672566</v>
      </c>
      <c r="R196" s="15" t="s">
        <v>338</v>
      </c>
    </row>
    <row r="197" spans="1:18" ht="30">
      <c r="A197" s="1" t="s">
        <v>763</v>
      </c>
      <c r="B197" s="1" t="s">
        <v>321</v>
      </c>
      <c r="C197" s="1" t="s">
        <v>25</v>
      </c>
      <c r="D197" s="15" t="s">
        <v>764</v>
      </c>
      <c r="E197" s="26" t="s">
        <v>80</v>
      </c>
      <c r="F197" s="26" t="s">
        <v>68</v>
      </c>
      <c r="G197" s="26" t="s">
        <v>765</v>
      </c>
      <c r="H197" s="3">
        <v>0.32</v>
      </c>
      <c r="I197" s="36">
        <v>75</v>
      </c>
      <c r="J197" s="2">
        <v>103</v>
      </c>
      <c r="K197" s="2">
        <v>175</v>
      </c>
      <c r="L197" s="2">
        <v>51</v>
      </c>
      <c r="M197" s="2">
        <v>16</v>
      </c>
      <c r="N197" s="2">
        <v>33</v>
      </c>
      <c r="O197" s="2">
        <f>K197-L197-M197-N197</f>
        <v>75</v>
      </c>
      <c r="P197" s="2">
        <f>K197-N197</f>
        <v>142</v>
      </c>
      <c r="Q197" s="5">
        <f>N197/P197</f>
        <v>0.23239436619718309</v>
      </c>
      <c r="R197" s="15" t="s">
        <v>338</v>
      </c>
    </row>
    <row r="198" spans="1:18" ht="30">
      <c r="A198" s="1" t="s">
        <v>766</v>
      </c>
      <c r="B198" s="1" t="s">
        <v>767</v>
      </c>
      <c r="C198" s="1" t="s">
        <v>25</v>
      </c>
      <c r="D198" s="15" t="s">
        <v>768</v>
      </c>
      <c r="E198" s="26" t="s">
        <v>142</v>
      </c>
      <c r="F198" s="26" t="s">
        <v>68</v>
      </c>
      <c r="G198" s="26"/>
      <c r="H198" s="3">
        <v>2.94</v>
      </c>
      <c r="I198" s="36">
        <v>40</v>
      </c>
      <c r="J198" s="2">
        <v>54</v>
      </c>
      <c r="K198" s="28" t="s">
        <v>769</v>
      </c>
      <c r="R198" s="15"/>
    </row>
    <row r="199" spans="1:18">
      <c r="A199" s="1" t="s">
        <v>770</v>
      </c>
      <c r="B199" s="1" t="s">
        <v>734</v>
      </c>
      <c r="C199" s="1" t="s">
        <v>25</v>
      </c>
      <c r="D199" s="43" t="s">
        <v>771</v>
      </c>
      <c r="E199" s="26" t="s">
        <v>772</v>
      </c>
      <c r="F199" s="26" t="s">
        <v>68</v>
      </c>
      <c r="G199" s="40">
        <v>833397</v>
      </c>
      <c r="H199" s="3">
        <v>0.22</v>
      </c>
      <c r="I199" s="36">
        <v>69.900000000000006</v>
      </c>
      <c r="J199" s="2">
        <v>101</v>
      </c>
      <c r="K199" s="2">
        <v>300</v>
      </c>
      <c r="L199" s="2">
        <v>98</v>
      </c>
      <c r="M199" s="2">
        <v>23</v>
      </c>
      <c r="N199" s="2">
        <v>109</v>
      </c>
      <c r="O199" s="2">
        <f>K199-L199-M199-N199</f>
        <v>70</v>
      </c>
      <c r="P199" s="2">
        <f>K199-N199</f>
        <v>191</v>
      </c>
      <c r="Q199" s="5">
        <f>N199/P199</f>
        <v>0.5706806282722513</v>
      </c>
      <c r="R199" s="15" t="s">
        <v>338</v>
      </c>
    </row>
    <row r="200" spans="1:18" ht="30">
      <c r="A200" s="1" t="s">
        <v>773</v>
      </c>
      <c r="B200" s="1" t="s">
        <v>774</v>
      </c>
      <c r="C200" s="1" t="s">
        <v>25</v>
      </c>
      <c r="D200" s="43" t="s">
        <v>775</v>
      </c>
      <c r="E200" s="26" t="s">
        <v>776</v>
      </c>
      <c r="F200" s="26" t="s">
        <v>68</v>
      </c>
      <c r="G200" s="26" t="s">
        <v>777</v>
      </c>
      <c r="H200" s="3">
        <v>7.2</v>
      </c>
      <c r="I200" s="36">
        <v>220</v>
      </c>
      <c r="J200" s="2">
        <v>277</v>
      </c>
      <c r="K200" s="2">
        <v>395</v>
      </c>
      <c r="L200" s="2">
        <v>81</v>
      </c>
      <c r="M200" s="2">
        <v>30</v>
      </c>
      <c r="N200" s="2">
        <v>64</v>
      </c>
      <c r="O200" s="2">
        <f>K200-L200-M200-N200</f>
        <v>220</v>
      </c>
      <c r="P200" s="2">
        <f>K200-N200</f>
        <v>331</v>
      </c>
      <c r="Q200" s="5">
        <f>N200/P200</f>
        <v>0.19335347432024169</v>
      </c>
      <c r="R200" s="15" t="s">
        <v>338</v>
      </c>
    </row>
    <row r="201" spans="1:18">
      <c r="A201" s="1" t="s">
        <v>778</v>
      </c>
      <c r="B201" s="1" t="s">
        <v>779</v>
      </c>
      <c r="C201" s="1" t="s">
        <v>25</v>
      </c>
      <c r="D201" s="15" t="s">
        <v>780</v>
      </c>
      <c r="E201" s="26" t="s">
        <v>80</v>
      </c>
      <c r="F201" s="26" t="s">
        <v>336</v>
      </c>
      <c r="G201" s="26" t="s">
        <v>781</v>
      </c>
      <c r="H201" s="3">
        <v>0.16</v>
      </c>
      <c r="I201" s="36">
        <v>50</v>
      </c>
      <c r="J201" s="2">
        <v>99</v>
      </c>
      <c r="K201" s="2">
        <v>144</v>
      </c>
      <c r="L201" s="2">
        <v>60</v>
      </c>
      <c r="M201" s="2">
        <v>13</v>
      </c>
      <c r="N201" s="2">
        <v>21</v>
      </c>
      <c r="O201" s="2">
        <f>K201-L201-M201-N201</f>
        <v>50</v>
      </c>
      <c r="P201" s="2">
        <f>K201-N201</f>
        <v>123</v>
      </c>
      <c r="Q201" s="5">
        <f>N201/P201</f>
        <v>0.17073170731707318</v>
      </c>
      <c r="R201" s="15" t="s">
        <v>338</v>
      </c>
    </row>
    <row r="202" spans="1:18" ht="30">
      <c r="A202" s="1" t="s">
        <v>782</v>
      </c>
      <c r="B202" s="1" t="s">
        <v>702</v>
      </c>
      <c r="C202" s="1" t="s">
        <v>25</v>
      </c>
      <c r="D202" s="15" t="s">
        <v>783</v>
      </c>
      <c r="E202" s="26" t="s">
        <v>80</v>
      </c>
      <c r="F202" s="26" t="s">
        <v>336</v>
      </c>
      <c r="G202" s="26" t="s">
        <v>784</v>
      </c>
      <c r="H202" s="3">
        <v>0.4</v>
      </c>
      <c r="I202" s="36">
        <v>110</v>
      </c>
      <c r="J202" s="2">
        <v>158</v>
      </c>
      <c r="K202" s="2">
        <v>225</v>
      </c>
      <c r="L202" s="2">
        <v>65</v>
      </c>
      <c r="M202" s="2">
        <v>19</v>
      </c>
      <c r="N202" s="2">
        <v>31</v>
      </c>
      <c r="O202" s="2">
        <f>K202-L202-M202-N202</f>
        <v>110</v>
      </c>
      <c r="P202" s="2">
        <f>K202-N202</f>
        <v>194</v>
      </c>
      <c r="Q202" s="5">
        <f>N202/P202</f>
        <v>0.15979381443298968</v>
      </c>
      <c r="R202" s="15" t="s">
        <v>338</v>
      </c>
    </row>
    <row r="203" spans="1:18" ht="30">
      <c r="A203" s="1" t="s">
        <v>785</v>
      </c>
      <c r="B203" s="1" t="s">
        <v>195</v>
      </c>
      <c r="C203" s="1" t="s">
        <v>25</v>
      </c>
      <c r="D203" s="15" t="s">
        <v>786</v>
      </c>
      <c r="E203" s="26" t="s">
        <v>561</v>
      </c>
      <c r="F203" s="26" t="s">
        <v>59</v>
      </c>
      <c r="G203" s="26" t="s">
        <v>787</v>
      </c>
      <c r="H203" s="3">
        <v>0.27</v>
      </c>
      <c r="I203" s="36">
        <v>95</v>
      </c>
      <c r="J203" s="2">
        <v>91</v>
      </c>
      <c r="K203" s="2">
        <v>130</v>
      </c>
      <c r="R203" s="15" t="s">
        <v>338</v>
      </c>
    </row>
    <row r="204" spans="1:18">
      <c r="A204" s="1" t="s">
        <v>788</v>
      </c>
      <c r="B204" s="1" t="s">
        <v>379</v>
      </c>
      <c r="C204" s="1" t="s">
        <v>25</v>
      </c>
      <c r="D204" s="15" t="s">
        <v>789</v>
      </c>
      <c r="E204" s="26" t="s">
        <v>80</v>
      </c>
      <c r="F204" s="26" t="s">
        <v>28</v>
      </c>
      <c r="G204" s="26" t="s">
        <v>790</v>
      </c>
      <c r="H204" s="3">
        <v>0.3</v>
      </c>
      <c r="I204" s="36">
        <v>189.9</v>
      </c>
      <c r="J204" s="2">
        <v>157</v>
      </c>
      <c r="R204" s="15"/>
    </row>
    <row r="205" spans="1:18" ht="30">
      <c r="A205" s="1" t="s">
        <v>791</v>
      </c>
      <c r="B205" s="1" t="s">
        <v>792</v>
      </c>
      <c r="C205" s="1" t="s">
        <v>25</v>
      </c>
      <c r="D205" s="15" t="s">
        <v>793</v>
      </c>
      <c r="E205" s="26" t="s">
        <v>794</v>
      </c>
      <c r="F205" s="26" t="s">
        <v>68</v>
      </c>
      <c r="G205" s="26" t="s">
        <v>795</v>
      </c>
      <c r="H205" s="3">
        <v>0.49</v>
      </c>
      <c r="I205" s="36">
        <v>30</v>
      </c>
      <c r="J205" s="2">
        <v>141</v>
      </c>
      <c r="O205" s="2">
        <v>35</v>
      </c>
      <c r="R205" s="15" t="s">
        <v>796</v>
      </c>
    </row>
    <row r="206" spans="1:18">
      <c r="A206" s="1" t="s">
        <v>797</v>
      </c>
      <c r="B206" s="1" t="s">
        <v>24</v>
      </c>
      <c r="C206" s="1" t="s">
        <v>25</v>
      </c>
      <c r="D206" s="15" t="s">
        <v>395</v>
      </c>
      <c r="E206" s="26" t="s">
        <v>80</v>
      </c>
      <c r="F206" s="26" t="s">
        <v>59</v>
      </c>
      <c r="G206" s="26" t="s">
        <v>798</v>
      </c>
      <c r="H206" s="3">
        <v>0.15</v>
      </c>
      <c r="I206" s="36">
        <v>54.9</v>
      </c>
      <c r="J206" s="2">
        <v>100</v>
      </c>
      <c r="K206" s="2">
        <v>137</v>
      </c>
      <c r="L206" s="2">
        <v>45</v>
      </c>
      <c r="M206" s="2">
        <v>14</v>
      </c>
      <c r="N206" s="2">
        <v>23</v>
      </c>
      <c r="O206" s="2">
        <f>K206-L206-M206-N206</f>
        <v>55</v>
      </c>
      <c r="P206" s="2">
        <f>K206-N206</f>
        <v>114</v>
      </c>
      <c r="Q206" s="5">
        <f>N206/P206</f>
        <v>0.20175438596491227</v>
      </c>
      <c r="R206" s="15" t="s">
        <v>338</v>
      </c>
    </row>
    <row r="207" spans="1:18">
      <c r="A207" s="1" t="s">
        <v>799</v>
      </c>
      <c r="B207" s="1" t="s">
        <v>334</v>
      </c>
      <c r="C207" s="1" t="s">
        <v>25</v>
      </c>
      <c r="D207" s="1" t="s">
        <v>395</v>
      </c>
      <c r="E207" s="1" t="s">
        <v>80</v>
      </c>
      <c r="F207" s="1" t="s">
        <v>59</v>
      </c>
      <c r="G207" s="1" t="s">
        <v>800</v>
      </c>
      <c r="H207" s="3">
        <v>0.44</v>
      </c>
      <c r="I207" s="2">
        <v>190</v>
      </c>
      <c r="J207" s="2">
        <v>208</v>
      </c>
      <c r="K207" s="2">
        <v>325</v>
      </c>
      <c r="L207" s="2">
        <v>57</v>
      </c>
      <c r="M207" s="2">
        <v>26</v>
      </c>
      <c r="N207" s="2">
        <v>52</v>
      </c>
      <c r="O207" s="2">
        <f>K207-L207-M207-N207</f>
        <v>190</v>
      </c>
      <c r="P207" s="2">
        <f>K207-N207</f>
        <v>273</v>
      </c>
      <c r="Q207" s="5">
        <f>N207/P207</f>
        <v>0.19047619047619047</v>
      </c>
      <c r="R207" s="15" t="s">
        <v>338</v>
      </c>
    </row>
    <row r="208" spans="1:18">
      <c r="A208" s="1" t="s">
        <v>801</v>
      </c>
      <c r="B208" s="1" t="s">
        <v>334</v>
      </c>
      <c r="C208" s="1" t="s">
        <v>25</v>
      </c>
      <c r="D208" s="1" t="s">
        <v>395</v>
      </c>
      <c r="E208" s="1" t="s">
        <v>80</v>
      </c>
      <c r="F208" s="1" t="s">
        <v>59</v>
      </c>
      <c r="G208" s="1" t="s">
        <v>802</v>
      </c>
      <c r="H208" s="3">
        <v>0.26</v>
      </c>
      <c r="I208" s="2">
        <v>185</v>
      </c>
      <c r="J208" s="2">
        <v>157</v>
      </c>
      <c r="K208" s="2">
        <v>280</v>
      </c>
      <c r="L208" s="2">
        <v>20</v>
      </c>
      <c r="M208" s="2">
        <v>23</v>
      </c>
      <c r="N208" s="2">
        <v>52</v>
      </c>
      <c r="O208" s="2">
        <f>K208-L208-M208-N208</f>
        <v>185</v>
      </c>
      <c r="P208" s="2">
        <f>K208-N208</f>
        <v>228</v>
      </c>
      <c r="Q208" s="5">
        <f>N208/P208</f>
        <v>0.22807017543859648</v>
      </c>
      <c r="R208" s="15" t="s">
        <v>338</v>
      </c>
    </row>
    <row r="209" spans="1:18">
      <c r="A209" s="1" t="s">
        <v>803</v>
      </c>
      <c r="B209" s="1" t="s">
        <v>137</v>
      </c>
      <c r="C209" s="1" t="s">
        <v>25</v>
      </c>
      <c r="D209" s="1" t="s">
        <v>395</v>
      </c>
      <c r="E209" s="1" t="s">
        <v>80</v>
      </c>
      <c r="F209" s="1" t="s">
        <v>59</v>
      </c>
      <c r="G209" s="1" t="s">
        <v>804</v>
      </c>
      <c r="H209" s="3">
        <v>0.17</v>
      </c>
      <c r="I209" s="2">
        <v>87.5</v>
      </c>
      <c r="J209" s="2">
        <v>97</v>
      </c>
      <c r="K209" s="2">
        <v>173</v>
      </c>
      <c r="L209" s="2">
        <v>39.5</v>
      </c>
      <c r="M209" s="2">
        <v>18</v>
      </c>
      <c r="N209" s="2">
        <v>28</v>
      </c>
      <c r="O209" s="2">
        <f>K209-L209-M209-N209</f>
        <v>87.5</v>
      </c>
      <c r="P209" s="2">
        <f>K209-N209</f>
        <v>145</v>
      </c>
      <c r="Q209" s="5">
        <f>N209/P209</f>
        <v>0.19310344827586207</v>
      </c>
      <c r="R209" s="15" t="s">
        <v>338</v>
      </c>
    </row>
    <row r="210" spans="1:18">
      <c r="A210" s="1" t="s">
        <v>805</v>
      </c>
      <c r="B210" s="1" t="s">
        <v>519</v>
      </c>
      <c r="C210" s="1" t="s">
        <v>25</v>
      </c>
      <c r="D210" s="1" t="s">
        <v>395</v>
      </c>
      <c r="E210" s="1" t="s">
        <v>80</v>
      </c>
      <c r="F210" s="1" t="s">
        <v>59</v>
      </c>
      <c r="G210" s="1" t="s">
        <v>806</v>
      </c>
      <c r="H210" s="3">
        <v>2.11</v>
      </c>
    </row>
    <row r="211" spans="1:18">
      <c r="A211" s="1" t="s">
        <v>807</v>
      </c>
      <c r="D211" s="1" t="s">
        <v>541</v>
      </c>
      <c r="E211" s="1" t="s">
        <v>80</v>
      </c>
      <c r="F211" s="1" t="s">
        <v>59</v>
      </c>
    </row>
    <row r="212" spans="1:18">
      <c r="A212" s="1" t="s">
        <v>808</v>
      </c>
      <c r="B212" s="1" t="s">
        <v>809</v>
      </c>
      <c r="C212" s="1" t="s">
        <v>25</v>
      </c>
      <c r="D212" s="1" t="s">
        <v>810</v>
      </c>
      <c r="E212" s="1" t="s">
        <v>80</v>
      </c>
      <c r="F212" s="1" t="s">
        <v>59</v>
      </c>
    </row>
    <row r="213" spans="1:18" ht="30">
      <c r="A213" s="1" t="s">
        <v>811</v>
      </c>
      <c r="B213" s="1" t="s">
        <v>812</v>
      </c>
      <c r="C213" s="1" t="s">
        <v>25</v>
      </c>
      <c r="D213" s="43" t="s">
        <v>813</v>
      </c>
      <c r="E213" s="26" t="s">
        <v>80</v>
      </c>
      <c r="F213" s="26" t="s">
        <v>28</v>
      </c>
      <c r="G213" s="26" t="s">
        <v>814</v>
      </c>
      <c r="H213" s="3">
        <v>1.5</v>
      </c>
      <c r="I213" s="38">
        <v>70</v>
      </c>
      <c r="J213" s="2">
        <v>109</v>
      </c>
      <c r="K213" s="2">
        <v>290</v>
      </c>
      <c r="L213" s="2">
        <v>100</v>
      </c>
      <c r="M213" s="2">
        <v>22</v>
      </c>
      <c r="N213" s="2">
        <v>88</v>
      </c>
      <c r="O213" s="2">
        <f>K213-L213-M213-N213</f>
        <v>80</v>
      </c>
      <c r="P213" s="2">
        <f>K213-N213</f>
        <v>202</v>
      </c>
      <c r="Q213" s="5">
        <f>N213/P213</f>
        <v>0.43564356435643564</v>
      </c>
      <c r="R213" s="15" t="s">
        <v>338</v>
      </c>
    </row>
    <row r="214" spans="1:18">
      <c r="A214" s="1" t="s">
        <v>815</v>
      </c>
      <c r="B214" s="1" t="s">
        <v>321</v>
      </c>
      <c r="C214" s="1" t="s">
        <v>25</v>
      </c>
      <c r="D214" s="15" t="s">
        <v>816</v>
      </c>
      <c r="E214" s="26" t="s">
        <v>171</v>
      </c>
      <c r="F214" s="26" t="s">
        <v>28</v>
      </c>
      <c r="G214" s="26" t="s">
        <v>817</v>
      </c>
      <c r="H214" s="3">
        <v>0.38</v>
      </c>
      <c r="I214" s="36">
        <v>60</v>
      </c>
      <c r="J214" s="2">
        <v>79</v>
      </c>
      <c r="K214" s="2">
        <v>136</v>
      </c>
      <c r="L214" s="2">
        <v>42</v>
      </c>
      <c r="M214" s="2">
        <v>14</v>
      </c>
      <c r="N214" s="2">
        <v>20</v>
      </c>
      <c r="O214" s="2">
        <f>K214-L214-M214-N214</f>
        <v>60</v>
      </c>
      <c r="P214" s="2">
        <f>K214-N214</f>
        <v>116</v>
      </c>
      <c r="Q214" s="5">
        <f>N214/P214</f>
        <v>0.17241379310344829</v>
      </c>
      <c r="R214" s="15" t="s">
        <v>338</v>
      </c>
    </row>
    <row r="215" spans="1:18" ht="30">
      <c r="A215" s="1" t="s">
        <v>818</v>
      </c>
      <c r="B215" s="1" t="s">
        <v>819</v>
      </c>
      <c r="C215" s="1" t="s">
        <v>25</v>
      </c>
      <c r="D215" s="15" t="s">
        <v>820</v>
      </c>
      <c r="E215" s="26" t="s">
        <v>821</v>
      </c>
      <c r="F215" s="26" t="s">
        <v>404</v>
      </c>
      <c r="G215" s="26" t="s">
        <v>822</v>
      </c>
      <c r="H215" s="3">
        <v>0.95</v>
      </c>
      <c r="I215" s="36">
        <v>180</v>
      </c>
      <c r="J215" s="2">
        <v>230</v>
      </c>
      <c r="K215" s="2">
        <v>325</v>
      </c>
      <c r="L215" s="2">
        <v>70</v>
      </c>
      <c r="M215" s="2">
        <v>23</v>
      </c>
      <c r="N215" s="2">
        <v>52</v>
      </c>
      <c r="O215" s="2">
        <f>K215-L215-M215-N215</f>
        <v>180</v>
      </c>
      <c r="P215" s="2">
        <f>K215-N215</f>
        <v>273</v>
      </c>
      <c r="Q215" s="5">
        <f>N215/P215</f>
        <v>0.19047619047619047</v>
      </c>
      <c r="R215" s="15" t="s">
        <v>338</v>
      </c>
    </row>
    <row r="216" spans="1:18" ht="30">
      <c r="A216" s="1" t="s">
        <v>823</v>
      </c>
      <c r="B216" s="1" t="s">
        <v>186</v>
      </c>
      <c r="C216" s="1" t="s">
        <v>25</v>
      </c>
      <c r="D216" s="15" t="s">
        <v>824</v>
      </c>
      <c r="E216" s="26" t="s">
        <v>116</v>
      </c>
      <c r="F216" s="26" t="s">
        <v>28</v>
      </c>
      <c r="G216" s="26" t="s">
        <v>825</v>
      </c>
      <c r="H216" s="3">
        <v>0.28999999999999998</v>
      </c>
      <c r="I216" s="36">
        <v>179.9</v>
      </c>
      <c r="J216" s="2">
        <v>40</v>
      </c>
      <c r="K216" s="28" t="s">
        <v>769</v>
      </c>
      <c r="R216" s="15"/>
    </row>
    <row r="217" spans="1:18">
      <c r="A217" s="1" t="s">
        <v>826</v>
      </c>
      <c r="B217" s="1" t="s">
        <v>234</v>
      </c>
      <c r="C217" s="1" t="s">
        <v>25</v>
      </c>
      <c r="D217" s="15" t="s">
        <v>395</v>
      </c>
      <c r="E217" s="26" t="s">
        <v>171</v>
      </c>
      <c r="F217" s="26" t="s">
        <v>68</v>
      </c>
      <c r="G217" s="26" t="s">
        <v>827</v>
      </c>
      <c r="H217" s="3">
        <v>0.47</v>
      </c>
      <c r="I217" s="36">
        <v>43</v>
      </c>
      <c r="J217" s="2">
        <v>79</v>
      </c>
      <c r="K217" s="2">
        <v>130</v>
      </c>
      <c r="L217" s="2">
        <v>53</v>
      </c>
      <c r="M217" s="2">
        <v>13</v>
      </c>
      <c r="N217" s="2">
        <v>21</v>
      </c>
      <c r="O217" s="2">
        <f>K217-L217-M217-N217</f>
        <v>43</v>
      </c>
      <c r="P217" s="2">
        <f>K217-N217</f>
        <v>109</v>
      </c>
      <c r="Q217" s="5">
        <f>N217/P217</f>
        <v>0.19266055045871561</v>
      </c>
      <c r="R217" s="15" t="s">
        <v>338</v>
      </c>
    </row>
    <row r="218" spans="1:18">
      <c r="A218" s="1" t="s">
        <v>828</v>
      </c>
      <c r="B218" s="1" t="s">
        <v>829</v>
      </c>
      <c r="C218" s="1" t="s">
        <v>25</v>
      </c>
      <c r="D218" s="15" t="s">
        <v>395</v>
      </c>
      <c r="E218" s="26" t="s">
        <v>830</v>
      </c>
      <c r="F218" s="26" t="s">
        <v>28</v>
      </c>
      <c r="G218" s="26" t="s">
        <v>831</v>
      </c>
      <c r="H218" s="3">
        <v>0.46</v>
      </c>
      <c r="I218" s="36">
        <v>195</v>
      </c>
      <c r="J218" s="2">
        <f>185+185</f>
        <v>370</v>
      </c>
      <c r="K218" s="28" t="s">
        <v>832</v>
      </c>
      <c r="R218" s="15" t="s">
        <v>338</v>
      </c>
    </row>
    <row r="219" spans="1:18">
      <c r="A219" s="1" t="s">
        <v>833</v>
      </c>
      <c r="B219" s="1" t="s">
        <v>834</v>
      </c>
      <c r="C219" s="1" t="s">
        <v>25</v>
      </c>
      <c r="D219" s="15" t="s">
        <v>835</v>
      </c>
      <c r="E219" s="26" t="s">
        <v>80</v>
      </c>
      <c r="F219" s="26" t="s">
        <v>68</v>
      </c>
      <c r="G219" s="26" t="s">
        <v>836</v>
      </c>
      <c r="H219" s="3">
        <v>0.36</v>
      </c>
      <c r="I219" s="36">
        <v>55</v>
      </c>
      <c r="J219" s="2">
        <v>73</v>
      </c>
      <c r="K219" s="2">
        <v>140</v>
      </c>
      <c r="L219" s="2">
        <v>47</v>
      </c>
      <c r="M219" s="2">
        <v>14</v>
      </c>
      <c r="N219" s="2">
        <v>24</v>
      </c>
      <c r="O219" s="2">
        <v>38</v>
      </c>
      <c r="P219" s="2">
        <f>K219-N219</f>
        <v>116</v>
      </c>
      <c r="Q219" s="5">
        <f>N219/P219</f>
        <v>0.20689655172413793</v>
      </c>
      <c r="R219" s="15" t="s">
        <v>837</v>
      </c>
    </row>
    <row r="220" spans="1:18">
      <c r="A220" s="1" t="s">
        <v>838</v>
      </c>
      <c r="B220" s="1" t="s">
        <v>839</v>
      </c>
      <c r="C220" s="1" t="s">
        <v>25</v>
      </c>
      <c r="D220" s="15" t="s">
        <v>395</v>
      </c>
      <c r="E220" s="26" t="s">
        <v>484</v>
      </c>
      <c r="F220" s="26" t="s">
        <v>68</v>
      </c>
      <c r="G220" s="26" t="s">
        <v>840</v>
      </c>
      <c r="H220" s="3" t="s">
        <v>486</v>
      </c>
      <c r="I220" s="36">
        <v>35</v>
      </c>
      <c r="J220" s="2">
        <v>54</v>
      </c>
      <c r="K220" s="2">
        <v>85</v>
      </c>
      <c r="L220" s="2">
        <v>25</v>
      </c>
      <c r="M220" s="2">
        <v>11</v>
      </c>
      <c r="N220" s="2">
        <v>14</v>
      </c>
      <c r="O220" s="2">
        <v>35</v>
      </c>
      <c r="P220" s="2">
        <f>K220-N220</f>
        <v>71</v>
      </c>
      <c r="Q220" s="5">
        <f>N220/P220</f>
        <v>0.19718309859154928</v>
      </c>
      <c r="R220" s="15" t="s">
        <v>841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7"/>
  <sheetViews>
    <sheetView topLeftCell="A79" workbookViewId="0">
      <selection activeCell="A82" sqref="A82"/>
    </sheetView>
  </sheetViews>
  <sheetFormatPr defaultRowHeight="15"/>
  <cols>
    <col min="1" max="1" width="20.42578125" customWidth="1"/>
    <col min="2" max="2" width="20.28515625" customWidth="1"/>
    <col min="4" max="4" width="10" customWidth="1"/>
    <col min="7" max="7" width="10.7109375" bestFit="1" customWidth="1"/>
    <col min="9" max="9" width="11" bestFit="1" customWidth="1"/>
  </cols>
  <sheetData>
    <row r="1" spans="1:18">
      <c r="A1" s="4" t="s">
        <v>0</v>
      </c>
      <c r="B1" s="7" t="s">
        <v>1</v>
      </c>
      <c r="C1" s="1"/>
      <c r="D1" s="1"/>
      <c r="E1" s="1"/>
      <c r="F1" s="1"/>
      <c r="G1" s="1"/>
      <c r="H1" s="3"/>
      <c r="I1" s="2"/>
      <c r="J1" s="2"/>
      <c r="K1" s="2"/>
      <c r="L1" s="2"/>
      <c r="M1" s="2"/>
      <c r="N1" s="2"/>
      <c r="O1" s="2"/>
      <c r="P1" s="2"/>
      <c r="Q1" s="5"/>
      <c r="R1" s="4"/>
    </row>
    <row r="2" spans="1:18" s="1" customFormat="1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3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5" t="s">
        <v>19</v>
      </c>
      <c r="R2" s="4" t="s">
        <v>20</v>
      </c>
    </row>
    <row r="3" spans="1:18" s="13" customFormat="1">
      <c r="A3" s="9" t="s">
        <v>842</v>
      </c>
      <c r="B3" s="9" t="s">
        <v>146</v>
      </c>
      <c r="C3" s="9" t="s">
        <v>25</v>
      </c>
      <c r="D3" s="9" t="s">
        <v>843</v>
      </c>
      <c r="E3" s="9" t="s">
        <v>67</v>
      </c>
      <c r="F3" s="9" t="s">
        <v>106</v>
      </c>
      <c r="G3" s="9" t="s">
        <v>844</v>
      </c>
      <c r="H3" s="10">
        <v>0.57999999999999996</v>
      </c>
      <c r="I3" s="11">
        <v>220</v>
      </c>
      <c r="J3" s="11">
        <v>182</v>
      </c>
      <c r="K3" s="11">
        <v>255</v>
      </c>
      <c r="L3" s="11">
        <v>53</v>
      </c>
      <c r="M3" s="11">
        <v>26</v>
      </c>
      <c r="N3" s="11">
        <v>41</v>
      </c>
      <c r="O3" s="11">
        <v>135</v>
      </c>
      <c r="P3" s="11">
        <v>219</v>
      </c>
      <c r="Q3" s="12">
        <v>0.18</v>
      </c>
      <c r="R3" s="14" t="s">
        <v>845</v>
      </c>
    </row>
    <row r="4" spans="1:18" s="13" customFormat="1" ht="20.45" customHeight="1">
      <c r="A4" s="9" t="s">
        <v>846</v>
      </c>
      <c r="B4" s="9" t="s">
        <v>606</v>
      </c>
      <c r="C4" s="9" t="s">
        <v>66</v>
      </c>
      <c r="D4" s="9" t="s">
        <v>86</v>
      </c>
      <c r="E4" s="9" t="s">
        <v>58</v>
      </c>
      <c r="F4" s="9" t="s">
        <v>68</v>
      </c>
      <c r="G4" s="9" t="s">
        <v>847</v>
      </c>
      <c r="H4" s="10">
        <v>0.04</v>
      </c>
      <c r="I4" s="11">
        <v>188</v>
      </c>
      <c r="J4" s="11"/>
      <c r="K4" s="11">
        <v>345</v>
      </c>
      <c r="L4" s="11">
        <v>59</v>
      </c>
      <c r="M4" s="11">
        <v>35</v>
      </c>
      <c r="N4" s="11">
        <v>55</v>
      </c>
      <c r="O4" s="11">
        <f>K4-L4-M4-N4</f>
        <v>196</v>
      </c>
      <c r="P4" s="11">
        <f>K4-N4</f>
        <v>290</v>
      </c>
      <c r="Q4" s="12">
        <f>N4/P4</f>
        <v>0.18965517241379309</v>
      </c>
      <c r="R4" s="25" t="s">
        <v>848</v>
      </c>
    </row>
    <row r="5" spans="1:18" s="13" customFormat="1" ht="24.6" customHeight="1">
      <c r="A5" s="9" t="s">
        <v>849</v>
      </c>
      <c r="B5" s="9" t="s">
        <v>379</v>
      </c>
      <c r="C5" s="9" t="s">
        <v>25</v>
      </c>
      <c r="D5" s="9" t="s">
        <v>850</v>
      </c>
      <c r="E5" s="9" t="s">
        <v>80</v>
      </c>
      <c r="F5" s="9" t="s">
        <v>722</v>
      </c>
      <c r="G5" s="9" t="s">
        <v>851</v>
      </c>
      <c r="H5" s="10">
        <v>1.1100000000000001</v>
      </c>
      <c r="I5" s="11">
        <v>130</v>
      </c>
      <c r="J5" s="11">
        <v>150</v>
      </c>
      <c r="K5" s="11">
        <v>280</v>
      </c>
      <c r="L5" s="11">
        <v>80</v>
      </c>
      <c r="M5" s="11">
        <v>22</v>
      </c>
      <c r="N5" s="11">
        <v>45</v>
      </c>
      <c r="O5" s="11">
        <f>K5-L5-M5-N5</f>
        <v>133</v>
      </c>
      <c r="P5" s="11">
        <f>K5-N5</f>
        <v>235</v>
      </c>
      <c r="Q5" s="12">
        <f>N5/P5</f>
        <v>0.19148936170212766</v>
      </c>
      <c r="R5" s="25" t="s">
        <v>852</v>
      </c>
    </row>
    <row r="6" spans="1:18" ht="30">
      <c r="A6" s="1" t="s">
        <v>853</v>
      </c>
      <c r="B6" s="1" t="s">
        <v>45</v>
      </c>
      <c r="C6" s="1" t="s">
        <v>25</v>
      </c>
      <c r="D6" s="15" t="s">
        <v>850</v>
      </c>
      <c r="E6" s="26" t="s">
        <v>854</v>
      </c>
      <c r="F6" s="1" t="s">
        <v>68</v>
      </c>
      <c r="G6" s="1" t="s">
        <v>855</v>
      </c>
      <c r="H6" s="3">
        <v>0.185</v>
      </c>
      <c r="I6" s="2" t="s">
        <v>108</v>
      </c>
      <c r="J6" s="2">
        <v>120</v>
      </c>
      <c r="K6" s="2" t="s">
        <v>108</v>
      </c>
      <c r="L6" s="2" t="s">
        <v>108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  <c r="R6" s="15" t="s">
        <v>856</v>
      </c>
    </row>
    <row r="7" spans="1:18" ht="17.45" customHeight="1">
      <c r="A7" s="1" t="s">
        <v>857</v>
      </c>
      <c r="B7" s="1" t="s">
        <v>478</v>
      </c>
      <c r="C7" s="1" t="s">
        <v>25</v>
      </c>
      <c r="D7" s="15" t="s">
        <v>86</v>
      </c>
      <c r="E7" s="26" t="s">
        <v>80</v>
      </c>
      <c r="F7" s="1" t="s">
        <v>336</v>
      </c>
      <c r="G7" s="1" t="s">
        <v>858</v>
      </c>
      <c r="H7" s="3">
        <v>0.08</v>
      </c>
      <c r="I7" s="36">
        <v>50</v>
      </c>
      <c r="J7" s="2">
        <v>55</v>
      </c>
      <c r="K7" s="28" t="s">
        <v>859</v>
      </c>
      <c r="L7" s="2"/>
      <c r="M7" s="2"/>
      <c r="N7" s="2"/>
      <c r="O7" s="2"/>
      <c r="P7" s="2"/>
      <c r="Q7" s="5"/>
      <c r="R7" s="15" t="s">
        <v>338</v>
      </c>
    </row>
    <row r="8" spans="1:18" ht="19.149999999999999" customHeight="1">
      <c r="A8" s="1" t="s">
        <v>860</v>
      </c>
      <c r="B8" s="1" t="s">
        <v>266</v>
      </c>
      <c r="C8" s="1" t="s">
        <v>25</v>
      </c>
      <c r="D8" s="15" t="s">
        <v>861</v>
      </c>
      <c r="E8" s="26" t="s">
        <v>862</v>
      </c>
      <c r="F8" s="1"/>
      <c r="G8" s="1"/>
      <c r="H8" s="3"/>
      <c r="I8" s="36">
        <v>878</v>
      </c>
      <c r="J8" s="2"/>
      <c r="K8" s="2"/>
      <c r="L8" s="2"/>
      <c r="M8" s="2"/>
      <c r="N8" s="2"/>
      <c r="O8" s="2"/>
      <c r="P8" s="2"/>
      <c r="Q8" s="5"/>
      <c r="R8" s="15" t="s">
        <v>476</v>
      </c>
    </row>
    <row r="9" spans="1:18" ht="20.45" customHeight="1">
      <c r="A9" s="1" t="s">
        <v>863</v>
      </c>
      <c r="B9" s="1" t="s">
        <v>864</v>
      </c>
      <c r="C9" s="1" t="s">
        <v>346</v>
      </c>
      <c r="D9" s="15" t="s">
        <v>861</v>
      </c>
      <c r="E9" s="26" t="s">
        <v>865</v>
      </c>
      <c r="F9" s="1"/>
      <c r="G9" s="1" t="s">
        <v>866</v>
      </c>
      <c r="H9" s="3">
        <v>0.59</v>
      </c>
      <c r="I9" s="36">
        <v>950</v>
      </c>
      <c r="J9" s="2">
        <f>456+390</f>
        <v>846</v>
      </c>
      <c r="K9" s="2">
        <v>1300</v>
      </c>
      <c r="L9" s="2">
        <v>12.54</v>
      </c>
      <c r="M9" s="2">
        <v>81</v>
      </c>
      <c r="N9" s="2">
        <v>208</v>
      </c>
      <c r="O9" s="2">
        <f>K9-L9-M9-N9</f>
        <v>998.46</v>
      </c>
      <c r="P9" s="2">
        <f>K9-N9</f>
        <v>1092</v>
      </c>
      <c r="Q9" s="5">
        <f>N9/P9</f>
        <v>0.19047619047619047</v>
      </c>
      <c r="R9" s="15" t="s">
        <v>867</v>
      </c>
    </row>
    <row r="10" spans="1:18" ht="195">
      <c r="A10" s="1" t="s">
        <v>868</v>
      </c>
      <c r="B10" s="1" t="s">
        <v>45</v>
      </c>
      <c r="C10" s="1" t="s">
        <v>25</v>
      </c>
      <c r="D10" s="33" t="s">
        <v>869</v>
      </c>
      <c r="E10" s="26" t="s">
        <v>72</v>
      </c>
      <c r="F10" s="1"/>
      <c r="G10" s="6">
        <v>275548</v>
      </c>
      <c r="H10" s="3">
        <v>0.11</v>
      </c>
      <c r="I10" s="36">
        <v>150</v>
      </c>
      <c r="J10" s="2">
        <v>152</v>
      </c>
      <c r="K10" s="2">
        <v>165</v>
      </c>
      <c r="L10" s="2">
        <v>35</v>
      </c>
      <c r="M10" s="2"/>
      <c r="N10" s="2"/>
      <c r="O10" s="2"/>
      <c r="P10" s="2"/>
      <c r="Q10" s="5"/>
      <c r="R10" s="15" t="s">
        <v>870</v>
      </c>
    </row>
    <row r="11" spans="1:18" ht="29.45" customHeight="1">
      <c r="A11" s="1" t="s">
        <v>871</v>
      </c>
      <c r="B11" s="1" t="s">
        <v>234</v>
      </c>
      <c r="C11" s="1" t="s">
        <v>25</v>
      </c>
      <c r="D11" s="33" t="s">
        <v>872</v>
      </c>
      <c r="E11" s="26" t="s">
        <v>80</v>
      </c>
      <c r="F11" s="1" t="s">
        <v>68</v>
      </c>
      <c r="G11" s="1" t="s">
        <v>873</v>
      </c>
      <c r="H11" s="3">
        <v>0.17</v>
      </c>
      <c r="I11" s="36">
        <v>62</v>
      </c>
      <c r="J11" s="2">
        <v>84</v>
      </c>
      <c r="K11" s="2">
        <v>114</v>
      </c>
      <c r="L11" s="2">
        <v>16</v>
      </c>
      <c r="M11" s="2">
        <v>10</v>
      </c>
      <c r="N11" s="2">
        <v>18</v>
      </c>
      <c r="O11" s="2">
        <f>K11-L11-M11-N11</f>
        <v>70</v>
      </c>
      <c r="P11" s="2">
        <f>K11-N11</f>
        <v>96</v>
      </c>
      <c r="Q11" s="5">
        <f>N11/P11</f>
        <v>0.1875</v>
      </c>
      <c r="R11" s="15" t="s">
        <v>874</v>
      </c>
    </row>
    <row r="12" spans="1:18" ht="135">
      <c r="A12" s="1" t="s">
        <v>875</v>
      </c>
      <c r="B12" s="1" t="s">
        <v>199</v>
      </c>
      <c r="C12" s="1" t="s">
        <v>25</v>
      </c>
      <c r="D12" s="15" t="s">
        <v>861</v>
      </c>
      <c r="E12" s="26" t="s">
        <v>876</v>
      </c>
      <c r="F12" s="1" t="s">
        <v>336</v>
      </c>
      <c r="G12" s="1"/>
      <c r="H12" s="3">
        <v>12</v>
      </c>
      <c r="I12" s="36">
        <v>600</v>
      </c>
      <c r="J12" s="2"/>
      <c r="K12" s="2"/>
      <c r="L12" s="2"/>
      <c r="M12" s="2"/>
      <c r="N12" s="2"/>
      <c r="O12" s="2"/>
      <c r="P12" s="2"/>
      <c r="Q12" s="5"/>
      <c r="R12" s="15" t="s">
        <v>877</v>
      </c>
    </row>
    <row r="13" spans="1:18" ht="150">
      <c r="A13" s="1" t="s">
        <v>878</v>
      </c>
      <c r="B13" s="1" t="s">
        <v>738</v>
      </c>
      <c r="C13" s="1" t="s">
        <v>25</v>
      </c>
      <c r="D13" s="15" t="s">
        <v>879</v>
      </c>
      <c r="E13" s="26" t="s">
        <v>88</v>
      </c>
      <c r="F13" s="1" t="s">
        <v>68</v>
      </c>
      <c r="G13" s="1" t="s">
        <v>880</v>
      </c>
      <c r="H13" s="3"/>
      <c r="I13" s="36">
        <v>750</v>
      </c>
      <c r="J13" s="2">
        <v>397</v>
      </c>
      <c r="K13" s="2">
        <v>1300</v>
      </c>
      <c r="L13" s="2">
        <v>170</v>
      </c>
      <c r="M13" s="2">
        <v>130</v>
      </c>
      <c r="N13" s="2">
        <v>208</v>
      </c>
      <c r="O13" s="2">
        <f>K13-L13-M13-N13</f>
        <v>792</v>
      </c>
      <c r="P13" s="2">
        <f>K13-N13</f>
        <v>1092</v>
      </c>
      <c r="Q13" s="5">
        <f>N13/P13</f>
        <v>0.19047619047619047</v>
      </c>
      <c r="R13" s="15" t="s">
        <v>881</v>
      </c>
    </row>
    <row r="14" spans="1:18" ht="150">
      <c r="A14" s="1" t="s">
        <v>882</v>
      </c>
      <c r="B14" s="1" t="s">
        <v>24</v>
      </c>
      <c r="C14" s="1" t="s">
        <v>25</v>
      </c>
      <c r="D14" s="15" t="s">
        <v>883</v>
      </c>
      <c r="E14" s="26" t="s">
        <v>171</v>
      </c>
      <c r="F14" s="1" t="s">
        <v>68</v>
      </c>
      <c r="G14" s="1" t="s">
        <v>884</v>
      </c>
      <c r="H14" s="3">
        <v>0.09</v>
      </c>
      <c r="I14" s="36">
        <v>47.5</v>
      </c>
      <c r="J14" s="2">
        <v>98</v>
      </c>
      <c r="K14" s="2"/>
      <c r="L14" s="2"/>
      <c r="M14" s="2"/>
      <c r="N14" s="2"/>
      <c r="O14" s="2"/>
      <c r="P14" s="2"/>
      <c r="Q14" s="5"/>
      <c r="R14" s="15" t="s">
        <v>885</v>
      </c>
    </row>
    <row r="15" spans="1:18" ht="14.45" customHeight="1">
      <c r="A15" s="1" t="s">
        <v>886</v>
      </c>
      <c r="B15" s="1" t="s">
        <v>661</v>
      </c>
      <c r="C15" s="1" t="s">
        <v>25</v>
      </c>
      <c r="D15" s="15" t="s">
        <v>276</v>
      </c>
      <c r="E15" s="4" t="s">
        <v>604</v>
      </c>
      <c r="F15" s="1"/>
      <c r="G15" s="1"/>
      <c r="H15" s="3"/>
      <c r="I15" s="36"/>
      <c r="J15" s="2"/>
      <c r="K15" s="2"/>
      <c r="L15" s="2"/>
      <c r="M15" s="2"/>
      <c r="N15" s="2"/>
      <c r="O15" s="2"/>
      <c r="P15" s="2"/>
      <c r="Q15" s="5"/>
      <c r="R15" s="15"/>
    </row>
    <row r="16" spans="1:18" ht="120">
      <c r="A16" s="1" t="s">
        <v>887</v>
      </c>
      <c r="B16" s="1" t="s">
        <v>234</v>
      </c>
      <c r="C16" s="1" t="s">
        <v>25</v>
      </c>
      <c r="D16" s="15" t="s">
        <v>276</v>
      </c>
      <c r="E16" s="26" t="s">
        <v>888</v>
      </c>
      <c r="F16" s="1" t="s">
        <v>336</v>
      </c>
      <c r="G16" s="1" t="s">
        <v>889</v>
      </c>
      <c r="H16" s="3"/>
      <c r="I16" s="36">
        <v>160</v>
      </c>
      <c r="J16" s="2"/>
      <c r="K16" s="2"/>
      <c r="L16" s="2"/>
      <c r="M16" s="2"/>
      <c r="N16" s="2"/>
      <c r="O16" s="2"/>
      <c r="P16" s="2"/>
      <c r="Q16" s="5"/>
      <c r="R16" s="15" t="s">
        <v>890</v>
      </c>
    </row>
    <row r="17" spans="1:18" ht="120">
      <c r="A17" s="1" t="s">
        <v>891</v>
      </c>
      <c r="B17" s="1" t="s">
        <v>892</v>
      </c>
      <c r="C17" s="1" t="s">
        <v>25</v>
      </c>
      <c r="D17" s="34" t="s">
        <v>893</v>
      </c>
      <c r="E17" s="26" t="s">
        <v>171</v>
      </c>
      <c r="F17" s="1" t="s">
        <v>108</v>
      </c>
      <c r="G17" s="1" t="s">
        <v>894</v>
      </c>
      <c r="H17" s="3">
        <v>3.64</v>
      </c>
      <c r="I17" s="36">
        <v>350</v>
      </c>
      <c r="J17" s="2">
        <v>401</v>
      </c>
      <c r="K17" s="2">
        <v>500</v>
      </c>
      <c r="L17" s="2">
        <v>230</v>
      </c>
      <c r="M17" s="2">
        <v>45</v>
      </c>
      <c r="N17" s="2">
        <v>75</v>
      </c>
      <c r="O17" s="2">
        <f>K17-L17-M17-N17</f>
        <v>150</v>
      </c>
      <c r="P17" s="2">
        <f>K17-N17</f>
        <v>425</v>
      </c>
      <c r="Q17" s="5">
        <f>N17/P17</f>
        <v>0.17647058823529413</v>
      </c>
      <c r="R17" s="15" t="s">
        <v>895</v>
      </c>
    </row>
    <row r="18" spans="1:18" ht="60">
      <c r="A18" s="1" t="s">
        <v>896</v>
      </c>
      <c r="B18" s="1" t="s">
        <v>504</v>
      </c>
      <c r="C18" s="1" t="s">
        <v>394</v>
      </c>
      <c r="D18" s="15" t="s">
        <v>335</v>
      </c>
      <c r="E18" s="26" t="s">
        <v>80</v>
      </c>
      <c r="F18" s="1"/>
      <c r="G18" s="1" t="s">
        <v>897</v>
      </c>
      <c r="H18" s="3"/>
      <c r="I18" s="36">
        <v>33</v>
      </c>
      <c r="J18" s="2">
        <v>36</v>
      </c>
      <c r="K18" s="2">
        <v>70</v>
      </c>
      <c r="L18" s="2">
        <v>15</v>
      </c>
      <c r="M18" s="2">
        <v>10</v>
      </c>
      <c r="N18" s="2">
        <v>12</v>
      </c>
      <c r="O18" s="2">
        <f>K18-L18-M18-N18</f>
        <v>33</v>
      </c>
      <c r="P18" s="2">
        <f>K18-N18</f>
        <v>58</v>
      </c>
      <c r="Q18" s="5">
        <f>N18/P18</f>
        <v>0.20689655172413793</v>
      </c>
      <c r="R18" s="15" t="s">
        <v>338</v>
      </c>
    </row>
    <row r="19" spans="1:18" ht="165">
      <c r="A19" s="1" t="s">
        <v>898</v>
      </c>
      <c r="B19" s="1" t="s">
        <v>647</v>
      </c>
      <c r="C19" s="1" t="s">
        <v>25</v>
      </c>
      <c r="D19" s="15" t="s">
        <v>231</v>
      </c>
      <c r="E19" s="26" t="s">
        <v>899</v>
      </c>
      <c r="F19" s="1" t="s">
        <v>899</v>
      </c>
      <c r="G19" s="1" t="s">
        <v>188</v>
      </c>
      <c r="H19" s="3">
        <v>4.84</v>
      </c>
      <c r="I19" s="36">
        <v>159</v>
      </c>
      <c r="J19" s="2">
        <v>217</v>
      </c>
      <c r="K19" s="2">
        <v>300</v>
      </c>
      <c r="L19" s="2">
        <v>78</v>
      </c>
      <c r="M19" s="2">
        <v>23</v>
      </c>
      <c r="N19" s="2">
        <v>48</v>
      </c>
      <c r="O19" s="2">
        <f>K19-L19-M19-N19</f>
        <v>151</v>
      </c>
      <c r="P19" s="2">
        <f>K19-N19</f>
        <v>252</v>
      </c>
      <c r="Q19" s="5">
        <f>N19/P19</f>
        <v>0.19047619047619047</v>
      </c>
      <c r="R19" s="15" t="s">
        <v>900</v>
      </c>
    </row>
    <row r="20" spans="1:18" ht="45">
      <c r="A20" s="1" t="s">
        <v>901</v>
      </c>
      <c r="B20" s="1" t="s">
        <v>902</v>
      </c>
      <c r="C20" s="1" t="s">
        <v>25</v>
      </c>
      <c r="D20" s="33" t="s">
        <v>903</v>
      </c>
      <c r="E20" s="26" t="s">
        <v>142</v>
      </c>
      <c r="F20" s="1" t="s">
        <v>336</v>
      </c>
      <c r="G20" s="1"/>
      <c r="H20" s="3">
        <v>1.17</v>
      </c>
      <c r="I20" s="36">
        <v>80</v>
      </c>
      <c r="J20" s="2">
        <v>83</v>
      </c>
      <c r="K20" s="2"/>
      <c r="L20" s="2"/>
      <c r="M20" s="2"/>
      <c r="N20" s="2"/>
      <c r="O20" s="2"/>
      <c r="P20" s="2"/>
      <c r="Q20" s="5"/>
      <c r="R20" s="15" t="s">
        <v>904</v>
      </c>
    </row>
    <row r="21" spans="1:18" ht="15" customHeight="1">
      <c r="A21" s="1" t="s">
        <v>905</v>
      </c>
      <c r="B21" s="1" t="s">
        <v>906</v>
      </c>
      <c r="C21" s="1" t="s">
        <v>346</v>
      </c>
      <c r="D21" s="15" t="s">
        <v>335</v>
      </c>
      <c r="E21" s="26" t="s">
        <v>72</v>
      </c>
      <c r="F21" s="1" t="s">
        <v>68</v>
      </c>
      <c r="G21" s="6">
        <v>100201</v>
      </c>
      <c r="H21" s="3">
        <v>0.08</v>
      </c>
      <c r="I21" s="36">
        <v>50</v>
      </c>
      <c r="J21" s="2">
        <v>159</v>
      </c>
      <c r="K21" s="2">
        <v>150</v>
      </c>
      <c r="L21" s="2">
        <v>57</v>
      </c>
      <c r="M21" s="2">
        <v>19</v>
      </c>
      <c r="N21" s="2">
        <v>24</v>
      </c>
      <c r="O21" s="2">
        <f>K21-L21-M21-N21</f>
        <v>50</v>
      </c>
      <c r="P21" s="2">
        <f>K21-N21</f>
        <v>126</v>
      </c>
      <c r="Q21" s="5">
        <f>N21/P21</f>
        <v>0.19047619047619047</v>
      </c>
      <c r="R21" s="15" t="s">
        <v>338</v>
      </c>
    </row>
    <row r="22" spans="1:18" ht="60">
      <c r="A22" s="1" t="s">
        <v>907</v>
      </c>
      <c r="B22" s="1" t="s">
        <v>908</v>
      </c>
      <c r="C22" s="1" t="s">
        <v>394</v>
      </c>
      <c r="D22" s="15" t="s">
        <v>541</v>
      </c>
      <c r="E22" s="26" t="s">
        <v>80</v>
      </c>
      <c r="F22" s="1"/>
      <c r="G22" s="1" t="s">
        <v>909</v>
      </c>
      <c r="H22" s="3"/>
      <c r="I22" s="36">
        <v>47</v>
      </c>
      <c r="J22" s="2">
        <v>65</v>
      </c>
      <c r="K22" s="2">
        <v>92</v>
      </c>
      <c r="L22" s="2">
        <v>0</v>
      </c>
      <c r="M22" s="2">
        <v>9</v>
      </c>
      <c r="N22" s="2">
        <v>36</v>
      </c>
      <c r="O22" s="2">
        <v>47</v>
      </c>
      <c r="P22" s="2">
        <f>K22-N22</f>
        <v>56</v>
      </c>
      <c r="Q22" s="5">
        <f>N22/P22</f>
        <v>0.6428571428571429</v>
      </c>
      <c r="R22" s="15" t="s">
        <v>338</v>
      </c>
    </row>
    <row r="23" spans="1:18" ht="45">
      <c r="A23" s="1" t="s">
        <v>910</v>
      </c>
      <c r="B23" s="1" t="s">
        <v>911</v>
      </c>
      <c r="C23" s="1" t="s">
        <v>394</v>
      </c>
      <c r="D23" s="15" t="s">
        <v>861</v>
      </c>
      <c r="E23" s="4" t="s">
        <v>604</v>
      </c>
      <c r="F23" s="1"/>
      <c r="G23" s="1"/>
      <c r="H23" s="3"/>
      <c r="I23" s="36"/>
      <c r="J23" s="2"/>
      <c r="K23" s="2"/>
      <c r="L23" s="2"/>
      <c r="M23" s="2"/>
      <c r="N23" s="2"/>
      <c r="O23" s="2"/>
      <c r="P23" s="2"/>
      <c r="Q23" s="5"/>
      <c r="R23" s="15" t="s">
        <v>517</v>
      </c>
    </row>
    <row r="24" spans="1:18" ht="14.45" customHeight="1">
      <c r="A24" s="1" t="s">
        <v>912</v>
      </c>
      <c r="B24" s="1" t="s">
        <v>393</v>
      </c>
      <c r="C24" s="1" t="s">
        <v>394</v>
      </c>
      <c r="D24" s="15" t="s">
        <v>861</v>
      </c>
      <c r="E24" s="26" t="s">
        <v>80</v>
      </c>
      <c r="F24" s="1"/>
      <c r="G24" s="1" t="s">
        <v>913</v>
      </c>
      <c r="H24" s="3">
        <v>0.35</v>
      </c>
      <c r="I24" s="36">
        <v>65</v>
      </c>
      <c r="J24" s="2">
        <v>88</v>
      </c>
      <c r="K24" s="2">
        <v>126</v>
      </c>
      <c r="L24" s="2">
        <v>27</v>
      </c>
      <c r="M24" s="2">
        <v>13</v>
      </c>
      <c r="N24" s="2">
        <v>21</v>
      </c>
      <c r="O24" s="2">
        <f>K24-L24-M24-N24</f>
        <v>65</v>
      </c>
      <c r="P24" s="2">
        <f>K24-N24</f>
        <v>105</v>
      </c>
      <c r="Q24" s="5">
        <f>N24/P24</f>
        <v>0.2</v>
      </c>
      <c r="R24" s="15" t="s">
        <v>338</v>
      </c>
    </row>
    <row r="25" spans="1:18" ht="75">
      <c r="A25" s="1" t="s">
        <v>914</v>
      </c>
      <c r="B25" s="1" t="s">
        <v>915</v>
      </c>
      <c r="C25" s="1" t="s">
        <v>25</v>
      </c>
      <c r="D25" s="15" t="s">
        <v>916</v>
      </c>
      <c r="E25" s="26" t="s">
        <v>80</v>
      </c>
      <c r="F25" s="1" t="s">
        <v>68</v>
      </c>
      <c r="G25" s="6">
        <v>1554631</v>
      </c>
      <c r="H25" s="3">
        <v>1.1499999999999999</v>
      </c>
      <c r="I25" s="36">
        <v>265</v>
      </c>
      <c r="J25" s="2">
        <v>431</v>
      </c>
      <c r="K25" s="2">
        <v>1100</v>
      </c>
      <c r="L25" s="2">
        <v>500</v>
      </c>
      <c r="M25" s="2">
        <v>81</v>
      </c>
      <c r="N25" s="2">
        <v>176</v>
      </c>
      <c r="O25" s="2">
        <f>K25-L25-M25-N25</f>
        <v>343</v>
      </c>
      <c r="P25" s="2">
        <f>K25-N25</f>
        <v>924</v>
      </c>
      <c r="Q25" s="5">
        <f>N25/P25</f>
        <v>0.19047619047619047</v>
      </c>
      <c r="R25" s="15" t="s">
        <v>917</v>
      </c>
    </row>
    <row r="26" spans="1:18" ht="60">
      <c r="A26" s="1" t="s">
        <v>918</v>
      </c>
      <c r="B26" s="1" t="s">
        <v>379</v>
      </c>
      <c r="C26" s="1" t="s">
        <v>25</v>
      </c>
      <c r="D26" s="15" t="s">
        <v>541</v>
      </c>
      <c r="E26" s="26" t="s">
        <v>80</v>
      </c>
      <c r="F26" s="1" t="s">
        <v>68</v>
      </c>
      <c r="G26" s="1" t="s">
        <v>919</v>
      </c>
      <c r="H26" s="3">
        <v>0.95</v>
      </c>
      <c r="I26" s="36">
        <v>155</v>
      </c>
      <c r="J26" s="2">
        <v>224</v>
      </c>
      <c r="K26" s="2">
        <v>275</v>
      </c>
      <c r="L26" s="2">
        <v>54</v>
      </c>
      <c r="M26" s="2">
        <v>21</v>
      </c>
      <c r="N26" s="2">
        <v>45</v>
      </c>
      <c r="O26" s="2">
        <f>K26-L26-M26-N26</f>
        <v>155</v>
      </c>
      <c r="P26" s="2">
        <f>K26-N26</f>
        <v>230</v>
      </c>
      <c r="Q26" s="5">
        <f>N26/P26</f>
        <v>0.19565217391304349</v>
      </c>
      <c r="R26" s="15" t="s">
        <v>338</v>
      </c>
    </row>
    <row r="27" spans="1:18" ht="45">
      <c r="A27" s="1" t="s">
        <v>920</v>
      </c>
      <c r="B27" s="1" t="s">
        <v>334</v>
      </c>
      <c r="C27" s="1" t="s">
        <v>25</v>
      </c>
      <c r="D27" s="15" t="s">
        <v>921</v>
      </c>
      <c r="E27" s="26" t="s">
        <v>163</v>
      </c>
      <c r="F27" s="1" t="s">
        <v>922</v>
      </c>
      <c r="G27" s="40">
        <v>172489</v>
      </c>
      <c r="H27" s="3">
        <v>1.01</v>
      </c>
      <c r="I27" s="36" t="s">
        <v>108</v>
      </c>
      <c r="J27" s="2">
        <v>311</v>
      </c>
      <c r="K27" s="2">
        <v>440</v>
      </c>
      <c r="L27" s="2">
        <v>126</v>
      </c>
      <c r="M27" s="2">
        <v>44</v>
      </c>
      <c r="N27" s="2">
        <v>71</v>
      </c>
      <c r="O27" s="2">
        <v>199</v>
      </c>
      <c r="P27" s="2">
        <v>369</v>
      </c>
      <c r="Q27" s="5">
        <v>0.19239999999999999</v>
      </c>
      <c r="R27" s="15" t="s">
        <v>923</v>
      </c>
    </row>
    <row r="28" spans="1:18" ht="38.450000000000003" customHeight="1">
      <c r="A28" s="1" t="s">
        <v>924</v>
      </c>
      <c r="B28" s="1" t="s">
        <v>745</v>
      </c>
      <c r="C28" s="1" t="s">
        <v>25</v>
      </c>
      <c r="D28" s="15" t="s">
        <v>276</v>
      </c>
      <c r="E28" s="26" t="s">
        <v>120</v>
      </c>
      <c r="F28" s="26" t="s">
        <v>276</v>
      </c>
      <c r="G28" s="26"/>
      <c r="H28" s="3"/>
      <c r="I28" s="39" t="s">
        <v>925</v>
      </c>
      <c r="J28" s="2"/>
      <c r="K28" s="2"/>
      <c r="L28" s="2"/>
      <c r="M28" s="2"/>
      <c r="N28" s="2"/>
      <c r="O28" s="2"/>
      <c r="P28" s="2"/>
      <c r="Q28" s="5"/>
      <c r="R28" s="15" t="s">
        <v>747</v>
      </c>
    </row>
    <row r="29" spans="1:18" ht="45" customHeight="1">
      <c r="A29" s="1" t="s">
        <v>926</v>
      </c>
      <c r="B29" s="1" t="s">
        <v>519</v>
      </c>
      <c r="C29" s="1" t="s">
        <v>25</v>
      </c>
      <c r="D29" s="15" t="s">
        <v>276</v>
      </c>
      <c r="E29" s="26" t="s">
        <v>88</v>
      </c>
      <c r="F29" s="26" t="s">
        <v>336</v>
      </c>
      <c r="G29" s="26"/>
      <c r="H29" s="3"/>
      <c r="I29" s="36">
        <v>120</v>
      </c>
      <c r="J29" s="2">
        <v>151</v>
      </c>
      <c r="K29" s="2"/>
      <c r="L29" s="2"/>
      <c r="M29" s="2"/>
      <c r="N29" s="2"/>
      <c r="O29" s="2"/>
      <c r="P29" s="2"/>
      <c r="Q29" s="5"/>
      <c r="R29" s="15" t="s">
        <v>495</v>
      </c>
    </row>
    <row r="30" spans="1:18" ht="135">
      <c r="A30" s="1" t="s">
        <v>927</v>
      </c>
      <c r="B30" s="1" t="s">
        <v>928</v>
      </c>
      <c r="C30" s="1" t="s">
        <v>25</v>
      </c>
      <c r="D30" s="15" t="s">
        <v>276</v>
      </c>
      <c r="E30" s="26" t="s">
        <v>142</v>
      </c>
      <c r="F30" s="26" t="s">
        <v>108</v>
      </c>
      <c r="G30" s="15" t="s">
        <v>929</v>
      </c>
      <c r="H30" s="3"/>
      <c r="I30" s="36"/>
      <c r="J30" s="2"/>
      <c r="K30" s="2"/>
      <c r="L30" s="2"/>
      <c r="M30" s="2"/>
      <c r="N30" s="2"/>
      <c r="O30" s="2"/>
      <c r="P30" s="2"/>
      <c r="Q30" s="5"/>
      <c r="R30" s="15" t="s">
        <v>930</v>
      </c>
    </row>
    <row r="31" spans="1:18" ht="28.15" customHeight="1">
      <c r="A31" s="1" t="s">
        <v>931</v>
      </c>
      <c r="B31" s="1" t="s">
        <v>179</v>
      </c>
      <c r="C31" s="1" t="s">
        <v>25</v>
      </c>
      <c r="D31" s="15" t="s">
        <v>276</v>
      </c>
      <c r="E31" s="26" t="s">
        <v>120</v>
      </c>
      <c r="F31" s="26" t="s">
        <v>28</v>
      </c>
      <c r="G31" s="26"/>
      <c r="H31" s="3"/>
      <c r="I31" s="36">
        <v>799</v>
      </c>
      <c r="J31" s="2"/>
      <c r="K31" s="2"/>
      <c r="L31" s="2"/>
      <c r="M31" s="2"/>
      <c r="N31" s="2"/>
      <c r="O31" s="2"/>
      <c r="P31" s="2"/>
      <c r="Q31" s="5"/>
      <c r="R31" s="15" t="s">
        <v>932</v>
      </c>
    </row>
    <row r="32" spans="1:18" ht="30" customHeight="1">
      <c r="A32" s="1" t="s">
        <v>933</v>
      </c>
      <c r="B32" s="1" t="s">
        <v>934</v>
      </c>
      <c r="C32" s="1" t="s">
        <v>25</v>
      </c>
      <c r="D32" s="31" t="s">
        <v>276</v>
      </c>
      <c r="E32" s="26" t="s">
        <v>80</v>
      </c>
      <c r="F32" s="26"/>
      <c r="G32" s="26" t="s">
        <v>935</v>
      </c>
      <c r="H32" s="3"/>
      <c r="I32" s="36">
        <v>37</v>
      </c>
      <c r="J32" s="2">
        <v>107</v>
      </c>
      <c r="K32" s="2">
        <v>135</v>
      </c>
      <c r="L32" s="2">
        <v>62</v>
      </c>
      <c r="M32" s="2">
        <v>14</v>
      </c>
      <c r="N32" s="2">
        <v>22</v>
      </c>
      <c r="O32" s="2">
        <f>K32-L32-M32-N32</f>
        <v>37</v>
      </c>
      <c r="P32" s="2">
        <f>K32-N32</f>
        <v>113</v>
      </c>
      <c r="Q32" s="5">
        <f>N32/P32</f>
        <v>0.19469026548672566</v>
      </c>
      <c r="R32" s="15" t="s">
        <v>338</v>
      </c>
    </row>
    <row r="33" spans="1:18" ht="120">
      <c r="A33" s="1" t="s">
        <v>936</v>
      </c>
      <c r="B33" s="1" t="s">
        <v>519</v>
      </c>
      <c r="C33" s="1" t="s">
        <v>25</v>
      </c>
      <c r="D33" s="15" t="s">
        <v>231</v>
      </c>
      <c r="E33" s="26" t="s">
        <v>570</v>
      </c>
      <c r="F33" s="26"/>
      <c r="G33" s="26" t="s">
        <v>570</v>
      </c>
      <c r="H33" s="3">
        <f>0.14+0.16</f>
        <v>0.30000000000000004</v>
      </c>
      <c r="I33" s="36" t="s">
        <v>108</v>
      </c>
      <c r="J33" s="2">
        <f>283+67</f>
        <v>350</v>
      </c>
      <c r="K33" s="2">
        <v>500</v>
      </c>
      <c r="L33" s="2"/>
      <c r="M33" s="2"/>
      <c r="N33" s="2"/>
      <c r="O33" s="2"/>
      <c r="P33" s="2"/>
      <c r="Q33" s="5"/>
      <c r="R33" s="15" t="s">
        <v>937</v>
      </c>
    </row>
    <row r="34" spans="1:18" ht="60">
      <c r="A34" s="1" t="s">
        <v>938</v>
      </c>
      <c r="B34" s="1" t="s">
        <v>384</v>
      </c>
      <c r="C34" s="1" t="s">
        <v>25</v>
      </c>
      <c r="D34" s="15" t="s">
        <v>939</v>
      </c>
      <c r="E34" s="26" t="s">
        <v>940</v>
      </c>
      <c r="F34" s="26" t="s">
        <v>404</v>
      </c>
      <c r="G34" s="26" t="s">
        <v>941</v>
      </c>
      <c r="H34" s="3">
        <v>0.25</v>
      </c>
      <c r="I34" s="36">
        <v>175</v>
      </c>
      <c r="J34" s="2">
        <v>168</v>
      </c>
      <c r="K34" s="2">
        <v>330</v>
      </c>
      <c r="L34" s="2">
        <v>78</v>
      </c>
      <c r="M34" s="2">
        <v>24</v>
      </c>
      <c r="N34" s="2">
        <v>53</v>
      </c>
      <c r="O34" s="2">
        <f>K34-L34-M34-N34</f>
        <v>175</v>
      </c>
      <c r="P34" s="2">
        <f>K34-N34</f>
        <v>277</v>
      </c>
      <c r="Q34" s="5">
        <f>N34/P34</f>
        <v>0.19133574007220217</v>
      </c>
      <c r="R34" s="15" t="s">
        <v>338</v>
      </c>
    </row>
    <row r="35" spans="1:18" ht="60">
      <c r="A35" s="1" t="s">
        <v>942</v>
      </c>
      <c r="B35" s="1" t="s">
        <v>24</v>
      </c>
      <c r="C35" s="1" t="s">
        <v>25</v>
      </c>
      <c r="D35" s="15" t="s">
        <v>276</v>
      </c>
      <c r="E35" s="26" t="s">
        <v>484</v>
      </c>
      <c r="F35" s="26"/>
      <c r="G35" s="26" t="s">
        <v>943</v>
      </c>
      <c r="H35" s="3" t="s">
        <v>486</v>
      </c>
      <c r="I35" s="36">
        <v>67</v>
      </c>
      <c r="J35" s="2">
        <v>117</v>
      </c>
      <c r="K35" s="2">
        <v>100</v>
      </c>
      <c r="L35" s="2">
        <v>0</v>
      </c>
      <c r="M35" s="2">
        <v>10</v>
      </c>
      <c r="N35" s="2">
        <v>16</v>
      </c>
      <c r="O35" s="2">
        <f>K35-L35-M35-N35</f>
        <v>74</v>
      </c>
      <c r="P35" s="2">
        <f>K35-N35</f>
        <v>84</v>
      </c>
      <c r="Q35" s="5">
        <f>N35/P35</f>
        <v>0.19047619047619047</v>
      </c>
      <c r="R35" s="15" t="s">
        <v>338</v>
      </c>
    </row>
    <row r="36" spans="1:18" s="13" customFormat="1" ht="75">
      <c r="A36" s="9" t="s">
        <v>944</v>
      </c>
      <c r="B36" s="9" t="s">
        <v>756</v>
      </c>
      <c r="C36" s="9" t="s">
        <v>25</v>
      </c>
      <c r="D36" s="25" t="s">
        <v>945</v>
      </c>
      <c r="E36" s="41" t="s">
        <v>830</v>
      </c>
      <c r="F36" s="41"/>
      <c r="G36" s="41"/>
      <c r="H36" s="10"/>
      <c r="I36" s="42">
        <v>299.89999999999998</v>
      </c>
      <c r="J36" s="11"/>
      <c r="K36" s="11"/>
      <c r="L36" s="11"/>
      <c r="M36" s="11"/>
      <c r="N36" s="11"/>
      <c r="O36" s="11"/>
      <c r="P36" s="11"/>
      <c r="Q36" s="12"/>
      <c r="R36" s="25" t="s">
        <v>867</v>
      </c>
    </row>
    <row r="37" spans="1:18" ht="29.45" customHeight="1">
      <c r="A37" s="1" t="s">
        <v>946</v>
      </c>
      <c r="B37" s="1" t="s">
        <v>947</v>
      </c>
      <c r="C37" s="1" t="s">
        <v>346</v>
      </c>
      <c r="D37" s="15" t="s">
        <v>276</v>
      </c>
      <c r="E37" s="26" t="s">
        <v>80</v>
      </c>
      <c r="F37" s="26" t="s">
        <v>68</v>
      </c>
      <c r="G37" s="40">
        <v>9557</v>
      </c>
      <c r="H37" s="3">
        <v>1</v>
      </c>
      <c r="I37" s="36">
        <v>185</v>
      </c>
      <c r="J37" s="2">
        <v>245</v>
      </c>
      <c r="K37" s="2">
        <v>360</v>
      </c>
      <c r="L37" s="2">
        <v>97</v>
      </c>
      <c r="M37" s="2">
        <v>25</v>
      </c>
      <c r="N37" s="2">
        <v>53</v>
      </c>
      <c r="O37" s="2">
        <v>185</v>
      </c>
      <c r="P37" s="2">
        <f>K37-N37</f>
        <v>307</v>
      </c>
      <c r="Q37" s="5">
        <f>N37/P37</f>
        <v>0.17263843648208468</v>
      </c>
      <c r="R37" s="15" t="s">
        <v>338</v>
      </c>
    </row>
    <row r="38" spans="1:18" ht="25.9" customHeight="1">
      <c r="A38" s="1" t="s">
        <v>948</v>
      </c>
      <c r="B38" s="1" t="s">
        <v>478</v>
      </c>
      <c r="C38" s="1" t="s">
        <v>25</v>
      </c>
      <c r="D38" s="15" t="s">
        <v>276</v>
      </c>
      <c r="E38" s="26" t="s">
        <v>80</v>
      </c>
      <c r="F38" s="26" t="s">
        <v>336</v>
      </c>
      <c r="G38" s="26" t="s">
        <v>713</v>
      </c>
      <c r="H38" s="3" t="s">
        <v>949</v>
      </c>
      <c r="I38" s="36">
        <v>95</v>
      </c>
      <c r="J38" s="2">
        <v>159</v>
      </c>
      <c r="K38" s="2">
        <v>160</v>
      </c>
      <c r="L38" s="2">
        <v>30</v>
      </c>
      <c r="M38" s="2">
        <v>16</v>
      </c>
      <c r="N38" s="2">
        <v>19</v>
      </c>
      <c r="O38" s="2">
        <f>K38-L38-M38-N38</f>
        <v>95</v>
      </c>
      <c r="P38" s="2">
        <f>K38-N38</f>
        <v>141</v>
      </c>
      <c r="Q38" s="5">
        <f>N38/P38</f>
        <v>0.13475177304964539</v>
      </c>
      <c r="R38" s="15" t="s">
        <v>338</v>
      </c>
    </row>
    <row r="39" spans="1:18" ht="60">
      <c r="A39" s="1" t="s">
        <v>950</v>
      </c>
      <c r="B39" s="1" t="s">
        <v>756</v>
      </c>
      <c r="C39" s="1" t="s">
        <v>25</v>
      </c>
      <c r="D39" s="33" t="s">
        <v>951</v>
      </c>
      <c r="E39" s="26" t="s">
        <v>80</v>
      </c>
      <c r="F39" s="26" t="s">
        <v>336</v>
      </c>
      <c r="G39" s="26" t="s">
        <v>952</v>
      </c>
      <c r="H39" s="3">
        <v>0.36</v>
      </c>
      <c r="I39" s="36">
        <v>90</v>
      </c>
      <c r="J39" s="2">
        <v>158</v>
      </c>
      <c r="K39" s="2">
        <v>185</v>
      </c>
      <c r="L39" s="2">
        <v>40</v>
      </c>
      <c r="M39" s="2">
        <v>19</v>
      </c>
      <c r="N39" s="2">
        <v>36</v>
      </c>
      <c r="O39" s="2">
        <f>K39-L39-M39-N39</f>
        <v>90</v>
      </c>
      <c r="P39" s="2">
        <f>K39-N39</f>
        <v>149</v>
      </c>
      <c r="Q39" s="5">
        <f>N39/P39</f>
        <v>0.24161073825503357</v>
      </c>
      <c r="R39" s="15" t="s">
        <v>338</v>
      </c>
    </row>
    <row r="40" spans="1:18" ht="32.450000000000003" customHeight="1">
      <c r="A40" s="1" t="s">
        <v>953</v>
      </c>
      <c r="B40" s="1" t="s">
        <v>734</v>
      </c>
      <c r="C40" s="1" t="s">
        <v>25</v>
      </c>
      <c r="D40" s="33" t="s">
        <v>954</v>
      </c>
      <c r="E40" s="26" t="s">
        <v>636</v>
      </c>
      <c r="F40" s="26" t="s">
        <v>336</v>
      </c>
      <c r="G40" s="40">
        <v>101723</v>
      </c>
      <c r="H40" s="3">
        <v>0.3</v>
      </c>
      <c r="I40" s="36">
        <v>159.999</v>
      </c>
      <c r="J40" s="2">
        <v>82</v>
      </c>
      <c r="K40" s="2"/>
      <c r="L40" s="2"/>
      <c r="M40" s="2"/>
      <c r="N40" s="2"/>
      <c r="O40" s="2"/>
      <c r="P40" s="2"/>
      <c r="Q40" s="5"/>
      <c r="R40" s="15" t="s">
        <v>955</v>
      </c>
    </row>
    <row r="41" spans="1:18" ht="19.899999999999999" customHeight="1">
      <c r="A41" s="1" t="s">
        <v>956</v>
      </c>
      <c r="B41" s="1" t="s">
        <v>478</v>
      </c>
      <c r="C41" s="1" t="s">
        <v>25</v>
      </c>
      <c r="D41" s="33" t="s">
        <v>335</v>
      </c>
      <c r="E41" s="26" t="s">
        <v>957</v>
      </c>
      <c r="F41" s="26" t="s">
        <v>336</v>
      </c>
      <c r="G41" s="40">
        <v>739835</v>
      </c>
      <c r="H41" s="3">
        <v>0.12</v>
      </c>
      <c r="I41" s="36">
        <v>299.99900000000002</v>
      </c>
      <c r="J41" s="2">
        <v>226</v>
      </c>
      <c r="K41" s="2"/>
      <c r="L41" s="2"/>
      <c r="M41" s="2"/>
      <c r="N41" s="2"/>
      <c r="O41" s="2"/>
      <c r="P41" s="2"/>
      <c r="Q41" s="5"/>
      <c r="R41" s="15" t="s">
        <v>958</v>
      </c>
    </row>
    <row r="42" spans="1:18" ht="28.9" customHeight="1">
      <c r="A42" s="1" t="s">
        <v>959</v>
      </c>
      <c r="B42" s="1" t="s">
        <v>734</v>
      </c>
      <c r="C42" s="1" t="s">
        <v>25</v>
      </c>
      <c r="D42" s="15" t="s">
        <v>276</v>
      </c>
      <c r="E42" s="26" t="s">
        <v>120</v>
      </c>
      <c r="F42" s="26"/>
      <c r="G42" s="26"/>
      <c r="H42" s="3"/>
      <c r="I42" s="36">
        <v>65</v>
      </c>
      <c r="J42" s="2"/>
      <c r="K42" s="2"/>
      <c r="L42" s="2"/>
      <c r="M42" s="2"/>
      <c r="N42" s="2"/>
      <c r="O42" s="2"/>
      <c r="P42" s="2"/>
      <c r="Q42" s="5"/>
      <c r="R42" s="15" t="s">
        <v>338</v>
      </c>
    </row>
    <row r="43" spans="1:18" ht="26.45" customHeight="1">
      <c r="A43" s="1" t="s">
        <v>960</v>
      </c>
      <c r="B43" s="1" t="s">
        <v>734</v>
      </c>
      <c r="C43" s="1" t="s">
        <v>25</v>
      </c>
      <c r="D43" s="15" t="s">
        <v>276</v>
      </c>
      <c r="E43" s="26" t="s">
        <v>636</v>
      </c>
      <c r="F43" s="26"/>
      <c r="G43" s="40">
        <v>206214</v>
      </c>
      <c r="H43" s="3">
        <v>0.28999999999999998</v>
      </c>
      <c r="I43" s="36">
        <v>104</v>
      </c>
      <c r="J43" s="2">
        <v>130</v>
      </c>
      <c r="K43" s="2"/>
      <c r="L43" s="2"/>
      <c r="M43" s="2"/>
      <c r="N43" s="2"/>
      <c r="O43" s="2"/>
      <c r="P43" s="2"/>
      <c r="Q43" s="5"/>
      <c r="R43" s="15" t="s">
        <v>961</v>
      </c>
    </row>
    <row r="44" spans="1:18" ht="90">
      <c r="A44" s="1" t="s">
        <v>962</v>
      </c>
      <c r="B44" s="1" t="s">
        <v>734</v>
      </c>
      <c r="C44" s="1" t="s">
        <v>25</v>
      </c>
      <c r="D44" s="15" t="s">
        <v>963</v>
      </c>
      <c r="E44" s="26" t="s">
        <v>964</v>
      </c>
      <c r="F44" s="26"/>
      <c r="G44" s="26"/>
      <c r="H44" s="3"/>
      <c r="I44" s="36"/>
      <c r="J44" s="2"/>
      <c r="K44" s="2"/>
      <c r="L44" s="2"/>
      <c r="M44" s="2"/>
      <c r="N44" s="2"/>
      <c r="O44" s="2"/>
      <c r="P44" s="2"/>
      <c r="Q44" s="5"/>
      <c r="R44" s="15" t="s">
        <v>965</v>
      </c>
    </row>
    <row r="45" spans="1:18" ht="60">
      <c r="A45" s="1" t="s">
        <v>966</v>
      </c>
      <c r="B45" s="1" t="s">
        <v>25</v>
      </c>
      <c r="C45" s="1" t="s">
        <v>25</v>
      </c>
      <c r="D45" s="15" t="s">
        <v>276</v>
      </c>
      <c r="E45" s="26" t="s">
        <v>80</v>
      </c>
      <c r="F45" s="26" t="s">
        <v>68</v>
      </c>
      <c r="G45" s="26"/>
      <c r="H45" s="3"/>
      <c r="I45" s="36">
        <v>214.99799999999999</v>
      </c>
      <c r="J45" s="2"/>
      <c r="K45" s="2"/>
      <c r="L45" s="2"/>
      <c r="M45" s="2"/>
      <c r="N45" s="2"/>
      <c r="O45" s="2"/>
      <c r="P45" s="2"/>
      <c r="Q45" s="5"/>
      <c r="R45" s="15" t="s">
        <v>338</v>
      </c>
    </row>
    <row r="46" spans="1:18" ht="28.9" customHeight="1">
      <c r="A46" s="1" t="s">
        <v>967</v>
      </c>
      <c r="B46" s="1" t="s">
        <v>478</v>
      </c>
      <c r="C46" s="1" t="s">
        <v>25</v>
      </c>
      <c r="D46" s="15" t="s">
        <v>276</v>
      </c>
      <c r="E46" s="26" t="s">
        <v>426</v>
      </c>
      <c r="F46" s="26"/>
      <c r="G46" s="40">
        <v>123149</v>
      </c>
      <c r="H46" s="3">
        <v>0.11</v>
      </c>
      <c r="I46" s="36">
        <v>80</v>
      </c>
      <c r="J46" s="2">
        <v>57</v>
      </c>
      <c r="K46" s="2">
        <v>128</v>
      </c>
      <c r="L46" s="2"/>
      <c r="M46" s="2"/>
      <c r="N46" s="2"/>
      <c r="O46" s="2"/>
      <c r="P46" s="2"/>
      <c r="Q46" s="5"/>
      <c r="R46" s="15" t="s">
        <v>338</v>
      </c>
    </row>
    <row r="47" spans="1:18" ht="60">
      <c r="A47" s="1" t="s">
        <v>968</v>
      </c>
      <c r="B47" s="1" t="s">
        <v>756</v>
      </c>
      <c r="C47" s="1" t="s">
        <v>25</v>
      </c>
      <c r="D47" s="15" t="s">
        <v>969</v>
      </c>
      <c r="E47" s="26" t="s">
        <v>426</v>
      </c>
      <c r="F47" s="26" t="s">
        <v>68</v>
      </c>
      <c r="G47" s="26" t="s">
        <v>970</v>
      </c>
      <c r="H47" s="3">
        <v>0.23</v>
      </c>
      <c r="I47" s="36">
        <v>55</v>
      </c>
      <c r="J47" s="2">
        <v>113</v>
      </c>
      <c r="K47" s="2">
        <v>135</v>
      </c>
      <c r="L47" s="2">
        <v>40</v>
      </c>
      <c r="M47" s="2">
        <v>14</v>
      </c>
      <c r="N47" s="2">
        <v>26</v>
      </c>
      <c r="O47" s="2">
        <f>K47-L47-M47-N47</f>
        <v>55</v>
      </c>
      <c r="P47" s="2">
        <f>K47-N47</f>
        <v>109</v>
      </c>
      <c r="Q47" s="5">
        <f>N47/P47</f>
        <v>0.23853211009174313</v>
      </c>
      <c r="R47" s="15" t="s">
        <v>338</v>
      </c>
    </row>
    <row r="48" spans="1:18" ht="60">
      <c r="A48" s="1" t="s">
        <v>971</v>
      </c>
      <c r="B48" s="1" t="s">
        <v>734</v>
      </c>
      <c r="C48" s="1" t="s">
        <v>25</v>
      </c>
      <c r="D48" s="15" t="s">
        <v>276</v>
      </c>
      <c r="E48" s="26" t="s">
        <v>972</v>
      </c>
      <c r="F48" s="26" t="s">
        <v>28</v>
      </c>
      <c r="G48" s="26"/>
      <c r="H48" s="3">
        <v>0.34</v>
      </c>
      <c r="I48" s="36">
        <v>155</v>
      </c>
      <c r="J48" s="2">
        <v>149</v>
      </c>
      <c r="K48" s="28" t="s">
        <v>973</v>
      </c>
      <c r="L48" s="2"/>
      <c r="M48" s="2"/>
      <c r="N48" s="2"/>
      <c r="O48" s="2"/>
      <c r="P48" s="2"/>
      <c r="Q48" s="5"/>
      <c r="R48" s="15" t="s">
        <v>338</v>
      </c>
    </row>
    <row r="49" spans="1:18" ht="60">
      <c r="A49" s="1" t="s">
        <v>974</v>
      </c>
      <c r="B49" s="1" t="s">
        <v>478</v>
      </c>
      <c r="C49" s="1" t="s">
        <v>25</v>
      </c>
      <c r="D49" s="15" t="s">
        <v>975</v>
      </c>
      <c r="E49" s="26" t="s">
        <v>426</v>
      </c>
      <c r="F49" s="26" t="s">
        <v>28</v>
      </c>
      <c r="G49" s="26" t="s">
        <v>976</v>
      </c>
      <c r="H49" s="3">
        <v>0.14000000000000001</v>
      </c>
      <c r="I49" s="36">
        <v>77</v>
      </c>
      <c r="J49" s="2">
        <v>117</v>
      </c>
      <c r="K49" s="28" t="s">
        <v>977</v>
      </c>
      <c r="L49" s="2"/>
      <c r="M49" s="2"/>
      <c r="N49" s="2"/>
      <c r="O49" s="2"/>
      <c r="P49" s="2"/>
      <c r="Q49" s="5"/>
      <c r="R49" s="15" t="s">
        <v>338</v>
      </c>
    </row>
    <row r="50" spans="1:18" ht="60">
      <c r="A50" s="1" t="s">
        <v>978</v>
      </c>
      <c r="B50" s="1" t="s">
        <v>979</v>
      </c>
      <c r="C50" s="1" t="s">
        <v>980</v>
      </c>
      <c r="D50" s="15" t="s">
        <v>335</v>
      </c>
      <c r="E50" s="26" t="s">
        <v>80</v>
      </c>
      <c r="F50" s="26" t="s">
        <v>336</v>
      </c>
      <c r="G50" s="26" t="s">
        <v>981</v>
      </c>
      <c r="H50" s="3">
        <v>0.06</v>
      </c>
      <c r="I50" s="36">
        <v>47</v>
      </c>
      <c r="J50" s="2">
        <v>57</v>
      </c>
      <c r="K50" s="2">
        <v>110</v>
      </c>
      <c r="L50" s="2">
        <v>35</v>
      </c>
      <c r="M50" s="2">
        <v>11</v>
      </c>
      <c r="N50" s="2">
        <v>17</v>
      </c>
      <c r="O50" s="2">
        <f>K50-L50-M50-N50</f>
        <v>47</v>
      </c>
      <c r="P50" s="2">
        <f>K50-N50</f>
        <v>93</v>
      </c>
      <c r="Q50" s="5">
        <f>N50/P50</f>
        <v>0.18279569892473119</v>
      </c>
      <c r="R50" s="15" t="s">
        <v>338</v>
      </c>
    </row>
    <row r="51" spans="1:18" ht="60">
      <c r="A51" s="1" t="s">
        <v>982</v>
      </c>
      <c r="B51" s="1" t="s">
        <v>734</v>
      </c>
      <c r="C51" s="1" t="s">
        <v>25</v>
      </c>
      <c r="D51" s="15" t="s">
        <v>276</v>
      </c>
      <c r="E51" s="26" t="s">
        <v>426</v>
      </c>
      <c r="F51" s="26" t="s">
        <v>68</v>
      </c>
      <c r="G51" s="26" t="s">
        <v>983</v>
      </c>
      <c r="H51" s="3">
        <v>0.12</v>
      </c>
      <c r="I51" s="36">
        <v>92</v>
      </c>
      <c r="J51" s="2">
        <v>82</v>
      </c>
      <c r="K51" s="28" t="s">
        <v>984</v>
      </c>
      <c r="L51" s="2"/>
      <c r="M51" s="2"/>
      <c r="N51" s="2"/>
      <c r="O51" s="2"/>
      <c r="P51" s="2"/>
      <c r="Q51" s="5"/>
      <c r="R51" s="15" t="s">
        <v>338</v>
      </c>
    </row>
    <row r="52" spans="1:18" ht="60">
      <c r="A52" s="1" t="s">
        <v>985</v>
      </c>
      <c r="B52" s="1" t="s">
        <v>734</v>
      </c>
      <c r="C52" s="1" t="s">
        <v>25</v>
      </c>
      <c r="D52" s="15" t="s">
        <v>986</v>
      </c>
      <c r="E52" s="26" t="s">
        <v>171</v>
      </c>
      <c r="F52" s="26" t="s">
        <v>336</v>
      </c>
      <c r="G52" s="26" t="s">
        <v>987</v>
      </c>
      <c r="H52" s="3">
        <v>0.17</v>
      </c>
      <c r="I52" s="36">
        <v>68</v>
      </c>
      <c r="J52" s="2">
        <v>77</v>
      </c>
      <c r="K52" s="28" t="s">
        <v>988</v>
      </c>
      <c r="L52" s="2"/>
      <c r="M52" s="2"/>
      <c r="N52" s="2"/>
      <c r="O52" s="2"/>
      <c r="P52" s="2"/>
      <c r="Q52" s="5"/>
      <c r="R52" s="15" t="s">
        <v>338</v>
      </c>
    </row>
    <row r="53" spans="1:18" ht="60">
      <c r="A53" s="1" t="s">
        <v>989</v>
      </c>
      <c r="B53" s="1" t="s">
        <v>990</v>
      </c>
      <c r="C53" s="1" t="s">
        <v>346</v>
      </c>
      <c r="D53" s="15" t="s">
        <v>991</v>
      </c>
      <c r="E53" s="26" t="s">
        <v>171</v>
      </c>
      <c r="F53" s="26" t="s">
        <v>336</v>
      </c>
      <c r="G53" s="40">
        <v>335447</v>
      </c>
      <c r="H53" s="3">
        <v>0.12</v>
      </c>
      <c r="I53" s="36">
        <v>50</v>
      </c>
      <c r="J53" s="2">
        <v>90</v>
      </c>
      <c r="K53" s="2">
        <v>125</v>
      </c>
      <c r="L53" s="2">
        <v>43</v>
      </c>
      <c r="M53" s="2">
        <v>12</v>
      </c>
      <c r="N53" s="2">
        <v>20</v>
      </c>
      <c r="O53" s="2">
        <f>K53-L53-M53-N53</f>
        <v>50</v>
      </c>
      <c r="P53" s="2">
        <f>K53-N53</f>
        <v>105</v>
      </c>
      <c r="Q53" s="5">
        <f>N53/P53</f>
        <v>0.19047619047619047</v>
      </c>
      <c r="R53" s="15" t="s">
        <v>338</v>
      </c>
    </row>
    <row r="54" spans="1:18" ht="60">
      <c r="A54" s="1" t="s">
        <v>992</v>
      </c>
      <c r="B54" s="1" t="s">
        <v>478</v>
      </c>
      <c r="C54" s="1" t="s">
        <v>25</v>
      </c>
      <c r="D54" s="15" t="s">
        <v>993</v>
      </c>
      <c r="E54" s="26" t="s">
        <v>426</v>
      </c>
      <c r="F54" s="26" t="s">
        <v>336</v>
      </c>
      <c r="G54" s="40">
        <v>267116</v>
      </c>
      <c r="H54" s="3">
        <v>0.38</v>
      </c>
      <c r="I54" s="36">
        <v>275</v>
      </c>
      <c r="J54" s="2">
        <v>230</v>
      </c>
      <c r="K54" s="28" t="s">
        <v>994</v>
      </c>
      <c r="L54" s="2"/>
      <c r="M54" s="2"/>
      <c r="N54" s="2"/>
      <c r="O54" s="2"/>
      <c r="P54" s="2"/>
      <c r="Q54" s="5"/>
      <c r="R54" s="15" t="s">
        <v>338</v>
      </c>
    </row>
    <row r="55" spans="1:18" ht="30" customHeight="1">
      <c r="A55" s="1" t="s">
        <v>995</v>
      </c>
      <c r="B55" s="1" t="s">
        <v>996</v>
      </c>
      <c r="C55" s="1" t="s">
        <v>346</v>
      </c>
      <c r="D55" s="15" t="s">
        <v>335</v>
      </c>
      <c r="E55" s="26" t="s">
        <v>80</v>
      </c>
      <c r="F55" s="26" t="s">
        <v>336</v>
      </c>
      <c r="G55" s="26" t="s">
        <v>997</v>
      </c>
      <c r="H55" s="3">
        <v>0.15</v>
      </c>
      <c r="I55" s="36">
        <v>99</v>
      </c>
      <c r="J55" s="2">
        <v>160</v>
      </c>
      <c r="K55" s="2">
        <v>180</v>
      </c>
      <c r="L55" s="2">
        <v>34</v>
      </c>
      <c r="M55" s="2">
        <v>18</v>
      </c>
      <c r="N55" s="2">
        <v>29</v>
      </c>
      <c r="O55" s="2">
        <f>K55-L55-M55-N55</f>
        <v>99</v>
      </c>
      <c r="P55" s="2">
        <f>K55-N55</f>
        <v>151</v>
      </c>
      <c r="Q55" s="5">
        <f>N55/P55</f>
        <v>0.19205298013245034</v>
      </c>
      <c r="R55" s="15" t="s">
        <v>998</v>
      </c>
    </row>
    <row r="56" spans="1:18" ht="27.75" customHeight="1">
      <c r="A56" s="1" t="s">
        <v>999</v>
      </c>
      <c r="B56" s="1" t="s">
        <v>478</v>
      </c>
      <c r="C56" s="1" t="s">
        <v>25</v>
      </c>
      <c r="D56" s="15" t="s">
        <v>276</v>
      </c>
      <c r="E56" s="26" t="s">
        <v>80</v>
      </c>
      <c r="F56" s="26" t="s">
        <v>404</v>
      </c>
      <c r="G56" s="26" t="s">
        <v>1000</v>
      </c>
      <c r="H56" s="3">
        <v>0.27</v>
      </c>
      <c r="I56" s="36">
        <v>60</v>
      </c>
      <c r="J56" s="2">
        <v>122</v>
      </c>
      <c r="K56" s="2">
        <v>100</v>
      </c>
      <c r="L56" s="2">
        <v>11</v>
      </c>
      <c r="M56" s="2">
        <v>13</v>
      </c>
      <c r="N56" s="2">
        <v>16</v>
      </c>
      <c r="O56" s="2">
        <f>K56-L56-M56-N56</f>
        <v>60</v>
      </c>
      <c r="P56" s="2">
        <f>K56-N56</f>
        <v>84</v>
      </c>
      <c r="Q56" s="5">
        <f>N56/P56</f>
        <v>0.19047619047619047</v>
      </c>
      <c r="R56" s="15" t="s">
        <v>338</v>
      </c>
    </row>
    <row r="57" spans="1:18" ht="28.5" customHeight="1">
      <c r="A57" s="1" t="s">
        <v>1001</v>
      </c>
      <c r="B57" s="1" t="s">
        <v>734</v>
      </c>
      <c r="C57" s="1" t="s">
        <v>25</v>
      </c>
      <c r="D57" s="15" t="s">
        <v>276</v>
      </c>
      <c r="E57" s="26" t="s">
        <v>636</v>
      </c>
      <c r="F57" s="26" t="s">
        <v>68</v>
      </c>
      <c r="G57" s="40">
        <v>593674</v>
      </c>
      <c r="H57" s="3">
        <v>0.14000000000000001</v>
      </c>
      <c r="I57" s="36">
        <v>40</v>
      </c>
      <c r="J57" s="2">
        <v>54</v>
      </c>
      <c r="K57" s="28" t="s">
        <v>1002</v>
      </c>
      <c r="L57" s="2"/>
      <c r="M57" s="2"/>
      <c r="N57" s="2"/>
      <c r="O57" s="2"/>
      <c r="P57" s="2"/>
      <c r="Q57" s="5"/>
      <c r="R57" s="15" t="s">
        <v>338</v>
      </c>
    </row>
    <row r="58" spans="1:18" ht="34.5" customHeight="1">
      <c r="A58" s="1" t="s">
        <v>1003</v>
      </c>
      <c r="B58" s="1" t="s">
        <v>478</v>
      </c>
      <c r="C58" s="1" t="s">
        <v>25</v>
      </c>
      <c r="D58" s="15" t="s">
        <v>276</v>
      </c>
      <c r="E58" s="26" t="s">
        <v>142</v>
      </c>
      <c r="F58" s="26" t="s">
        <v>68</v>
      </c>
      <c r="G58" s="26"/>
      <c r="H58" s="3"/>
      <c r="I58" s="36">
        <v>45</v>
      </c>
      <c r="J58" s="2"/>
      <c r="K58" s="2">
        <v>400</v>
      </c>
      <c r="L58" s="2">
        <v>268</v>
      </c>
      <c r="M58" s="2">
        <v>28</v>
      </c>
      <c r="N58" s="2">
        <v>59</v>
      </c>
      <c r="O58" s="2">
        <f>K58-L58-M58-N58</f>
        <v>45</v>
      </c>
      <c r="P58" s="2">
        <f>K58-N58</f>
        <v>341</v>
      </c>
      <c r="Q58" s="5">
        <f>N58/P58</f>
        <v>0.17302052785923755</v>
      </c>
      <c r="R58" s="15" t="s">
        <v>338</v>
      </c>
    </row>
    <row r="59" spans="1:18" ht="60">
      <c r="A59" s="1" t="s">
        <v>1004</v>
      </c>
      <c r="B59" s="1" t="s">
        <v>478</v>
      </c>
      <c r="C59" s="1" t="s">
        <v>25</v>
      </c>
      <c r="D59" s="15" t="s">
        <v>276</v>
      </c>
      <c r="E59" s="26" t="s">
        <v>1005</v>
      </c>
      <c r="F59" s="26" t="s">
        <v>336</v>
      </c>
      <c r="G59" s="26" t="s">
        <v>1006</v>
      </c>
      <c r="H59" s="3" t="s">
        <v>486</v>
      </c>
      <c r="I59" s="36">
        <v>210</v>
      </c>
      <c r="J59" s="2">
        <v>191</v>
      </c>
      <c r="K59" s="2">
        <v>305</v>
      </c>
      <c r="L59" s="2">
        <v>20</v>
      </c>
      <c r="M59" s="2">
        <v>31</v>
      </c>
      <c r="N59" s="2">
        <v>44</v>
      </c>
      <c r="O59" s="2">
        <f>K59-L59-M59-N59</f>
        <v>210</v>
      </c>
      <c r="P59" s="2">
        <f>K59-N59</f>
        <v>261</v>
      </c>
      <c r="Q59" s="5">
        <f>N59/P59</f>
        <v>0.16858237547892721</v>
      </c>
      <c r="R59" s="15" t="s">
        <v>338</v>
      </c>
    </row>
    <row r="60" spans="1:18" ht="29.25" customHeight="1">
      <c r="A60" s="1" t="s">
        <v>1007</v>
      </c>
      <c r="B60" s="1" t="s">
        <v>478</v>
      </c>
      <c r="C60" s="1" t="s">
        <v>25</v>
      </c>
      <c r="D60" s="15" t="s">
        <v>276</v>
      </c>
      <c r="E60" s="26" t="s">
        <v>636</v>
      </c>
      <c r="F60" s="26" t="s">
        <v>336</v>
      </c>
      <c r="G60" s="40">
        <v>263495</v>
      </c>
      <c r="H60" s="3">
        <v>0.1</v>
      </c>
      <c r="I60" s="36">
        <v>85</v>
      </c>
      <c r="J60" s="2">
        <v>97</v>
      </c>
      <c r="K60" s="28" t="s">
        <v>1008</v>
      </c>
      <c r="L60" s="2"/>
      <c r="M60" s="2"/>
      <c r="N60" s="2"/>
      <c r="O60" s="2"/>
      <c r="P60" s="2"/>
      <c r="Q60" s="5"/>
      <c r="R60" s="15" t="s">
        <v>338</v>
      </c>
    </row>
    <row r="61" spans="1:18" ht="60">
      <c r="A61" s="1" t="s">
        <v>1009</v>
      </c>
      <c r="B61" s="1" t="s">
        <v>756</v>
      </c>
      <c r="C61" s="1" t="s">
        <v>25</v>
      </c>
      <c r="D61" s="15" t="s">
        <v>335</v>
      </c>
      <c r="E61" s="26" t="s">
        <v>426</v>
      </c>
      <c r="F61" s="26" t="s">
        <v>28</v>
      </c>
      <c r="G61" s="40">
        <v>18355</v>
      </c>
      <c r="H61" s="3">
        <v>0.23</v>
      </c>
      <c r="I61" s="36">
        <v>64</v>
      </c>
      <c r="J61" s="2">
        <v>92</v>
      </c>
      <c r="K61" s="28" t="s">
        <v>1010</v>
      </c>
      <c r="L61" s="2"/>
      <c r="M61" s="2"/>
      <c r="N61" s="2"/>
      <c r="O61" s="2"/>
      <c r="P61" s="2"/>
      <c r="Q61" s="5"/>
      <c r="R61" s="15" t="s">
        <v>1011</v>
      </c>
    </row>
    <row r="62" spans="1:18" ht="60">
      <c r="A62" s="1" t="s">
        <v>1012</v>
      </c>
      <c r="B62" s="1" t="s">
        <v>519</v>
      </c>
      <c r="C62" s="1" t="s">
        <v>25</v>
      </c>
      <c r="D62" s="15" t="s">
        <v>86</v>
      </c>
      <c r="E62" s="26" t="s">
        <v>1013</v>
      </c>
      <c r="F62" s="26"/>
      <c r="G62" s="40">
        <v>987898</v>
      </c>
      <c r="H62" s="3">
        <v>0.33</v>
      </c>
      <c r="I62" s="36">
        <v>184.9</v>
      </c>
      <c r="J62" s="2">
        <v>245</v>
      </c>
      <c r="K62" s="2"/>
      <c r="L62" s="2"/>
      <c r="M62" s="2"/>
      <c r="N62" s="2"/>
      <c r="O62" s="2"/>
      <c r="P62" s="2"/>
      <c r="Q62" s="5"/>
      <c r="R62" s="15" t="s">
        <v>476</v>
      </c>
    </row>
    <row r="63" spans="1:18" ht="60">
      <c r="A63" s="1" t="s">
        <v>1014</v>
      </c>
      <c r="B63" s="1" t="s">
        <v>665</v>
      </c>
      <c r="C63" s="1" t="s">
        <v>25</v>
      </c>
      <c r="D63" s="15" t="s">
        <v>86</v>
      </c>
      <c r="E63" s="26" t="s">
        <v>1015</v>
      </c>
      <c r="F63" s="26" t="s">
        <v>28</v>
      </c>
      <c r="G63" s="26" t="s">
        <v>1016</v>
      </c>
      <c r="H63" s="3">
        <v>0.42</v>
      </c>
      <c r="I63" s="36">
        <v>2235</v>
      </c>
      <c r="J63" s="2">
        <v>3217</v>
      </c>
      <c r="K63" s="2"/>
      <c r="L63" s="2"/>
      <c r="M63" s="2"/>
      <c r="N63" s="2"/>
      <c r="O63" s="2"/>
      <c r="P63" s="2"/>
      <c r="Q63" s="5"/>
      <c r="R63" s="15" t="s">
        <v>338</v>
      </c>
    </row>
    <row r="64" spans="1:18" ht="60">
      <c r="A64" s="1" t="s">
        <v>1017</v>
      </c>
      <c r="B64" s="1" t="s">
        <v>158</v>
      </c>
      <c r="C64" s="1" t="s">
        <v>25</v>
      </c>
      <c r="D64" s="15" t="s">
        <v>86</v>
      </c>
      <c r="E64" s="26" t="s">
        <v>171</v>
      </c>
      <c r="F64" s="26" t="s">
        <v>336</v>
      </c>
      <c r="G64" s="26" t="s">
        <v>1018</v>
      </c>
      <c r="H64" s="3" t="s">
        <v>1019</v>
      </c>
      <c r="I64" s="36">
        <v>90</v>
      </c>
      <c r="J64" s="2">
        <v>134</v>
      </c>
      <c r="K64" s="2">
        <v>145</v>
      </c>
      <c r="L64" s="2">
        <v>20</v>
      </c>
      <c r="M64" s="2">
        <v>15</v>
      </c>
      <c r="N64" s="2">
        <v>20</v>
      </c>
      <c r="O64" s="2">
        <f>K64-L64-M64-N64</f>
        <v>90</v>
      </c>
      <c r="P64" s="2">
        <f>K64-N64</f>
        <v>125</v>
      </c>
      <c r="Q64" s="5">
        <f>N64/P64</f>
        <v>0.16</v>
      </c>
      <c r="R64" s="15" t="s">
        <v>338</v>
      </c>
    </row>
    <row r="65" spans="1:18" ht="60">
      <c r="A65" s="1" t="s">
        <v>1020</v>
      </c>
      <c r="B65" s="1" t="s">
        <v>478</v>
      </c>
      <c r="C65" s="1" t="s">
        <v>25</v>
      </c>
      <c r="D65" s="15" t="s">
        <v>86</v>
      </c>
      <c r="E65" s="26" t="s">
        <v>1021</v>
      </c>
      <c r="F65" s="26" t="s">
        <v>28</v>
      </c>
      <c r="G65" s="26"/>
      <c r="H65" s="3"/>
      <c r="I65" s="36"/>
      <c r="J65" s="2"/>
      <c r="K65" s="28" t="s">
        <v>1022</v>
      </c>
      <c r="L65" s="2"/>
      <c r="M65" s="2"/>
      <c r="N65" s="2"/>
      <c r="O65" s="2"/>
      <c r="P65" s="2"/>
      <c r="Q65" s="5"/>
      <c r="R65" s="15" t="s">
        <v>338</v>
      </c>
    </row>
    <row r="66" spans="1:18" ht="60">
      <c r="A66" s="1" t="s">
        <v>1023</v>
      </c>
      <c r="B66" s="1" t="s">
        <v>478</v>
      </c>
      <c r="C66" s="1" t="s">
        <v>25</v>
      </c>
      <c r="D66" s="15" t="s">
        <v>1024</v>
      </c>
      <c r="E66" s="26" t="s">
        <v>171</v>
      </c>
      <c r="F66" s="26" t="s">
        <v>28</v>
      </c>
      <c r="G66" s="26" t="s">
        <v>1025</v>
      </c>
      <c r="H66" s="3">
        <v>1.32</v>
      </c>
      <c r="I66" s="36">
        <v>105</v>
      </c>
      <c r="J66" s="2">
        <v>137</v>
      </c>
      <c r="K66" s="2">
        <v>195</v>
      </c>
      <c r="L66" s="2">
        <v>46</v>
      </c>
      <c r="M66" s="2">
        <v>14</v>
      </c>
      <c r="N66" s="2">
        <v>30</v>
      </c>
      <c r="O66" s="2">
        <f>K66-L66-M66-N66</f>
        <v>105</v>
      </c>
      <c r="P66" s="2">
        <f>K66-N66</f>
        <v>165</v>
      </c>
      <c r="Q66" s="5">
        <f>N66/P66</f>
        <v>0.18181818181818182</v>
      </c>
      <c r="R66" s="15" t="s">
        <v>338</v>
      </c>
    </row>
    <row r="67" spans="1:18" ht="60">
      <c r="A67" s="1" t="s">
        <v>1026</v>
      </c>
      <c r="B67" s="1" t="s">
        <v>934</v>
      </c>
      <c r="C67" s="1" t="s">
        <v>25</v>
      </c>
      <c r="D67" s="15" t="s">
        <v>1027</v>
      </c>
      <c r="E67" s="26" t="s">
        <v>426</v>
      </c>
      <c r="F67" s="26" t="s">
        <v>28</v>
      </c>
      <c r="G67" s="26" t="s">
        <v>1028</v>
      </c>
      <c r="H67" s="3">
        <v>0.47</v>
      </c>
      <c r="I67" s="36">
        <v>110</v>
      </c>
      <c r="J67" s="2">
        <v>104</v>
      </c>
      <c r="K67" s="28" t="s">
        <v>1029</v>
      </c>
      <c r="L67" s="2"/>
      <c r="M67" s="2"/>
      <c r="N67" s="2"/>
      <c r="O67" s="2"/>
      <c r="P67" s="2"/>
      <c r="Q67" s="5"/>
      <c r="R67" s="15" t="s">
        <v>338</v>
      </c>
    </row>
    <row r="68" spans="1:18" ht="60">
      <c r="A68" s="1" t="s">
        <v>1030</v>
      </c>
      <c r="B68" s="1" t="s">
        <v>839</v>
      </c>
      <c r="C68" s="1" t="s">
        <v>25</v>
      </c>
      <c r="D68" s="15" t="s">
        <v>1031</v>
      </c>
      <c r="E68" s="26" t="s">
        <v>80</v>
      </c>
      <c r="F68" s="26" t="s">
        <v>68</v>
      </c>
      <c r="G68" s="26" t="s">
        <v>1032</v>
      </c>
      <c r="H68" s="3">
        <v>0.37</v>
      </c>
      <c r="I68" s="36">
        <v>45</v>
      </c>
      <c r="J68" s="2">
        <v>62</v>
      </c>
      <c r="K68" s="2">
        <v>123</v>
      </c>
      <c r="L68" s="2">
        <v>46</v>
      </c>
      <c r="M68" s="2">
        <v>12</v>
      </c>
      <c r="N68" s="2">
        <v>20</v>
      </c>
      <c r="O68" s="2">
        <f>K68-L68-M68-N68</f>
        <v>45</v>
      </c>
      <c r="P68" s="2">
        <f>K68-N68</f>
        <v>103</v>
      </c>
      <c r="Q68" s="5">
        <f>N68/P68</f>
        <v>0.1941747572815534</v>
      </c>
      <c r="R68" s="15" t="s">
        <v>338</v>
      </c>
    </row>
    <row r="69" spans="1:18" ht="60">
      <c r="A69" s="1" t="s">
        <v>1033</v>
      </c>
      <c r="B69" s="1" t="s">
        <v>756</v>
      </c>
      <c r="C69" s="1" t="s">
        <v>25</v>
      </c>
      <c r="D69" s="15" t="s">
        <v>1031</v>
      </c>
      <c r="E69" s="26" t="s">
        <v>80</v>
      </c>
      <c r="F69" s="26" t="s">
        <v>68</v>
      </c>
      <c r="G69" s="40">
        <v>176901</v>
      </c>
      <c r="H69" s="3">
        <v>0.11</v>
      </c>
      <c r="I69" s="36">
        <v>65</v>
      </c>
      <c r="J69" s="2">
        <v>124</v>
      </c>
      <c r="K69" s="2">
        <v>165</v>
      </c>
      <c r="L69" s="2">
        <v>0</v>
      </c>
      <c r="M69" s="2">
        <v>20</v>
      </c>
      <c r="N69" s="2">
        <v>80</v>
      </c>
      <c r="O69" s="2">
        <f>K69-L69-M69-N69</f>
        <v>65</v>
      </c>
      <c r="P69" s="2">
        <f>K69-N69</f>
        <v>85</v>
      </c>
      <c r="Q69" s="5">
        <f>N69/P69</f>
        <v>0.94117647058823528</v>
      </c>
      <c r="R69" s="15" t="s">
        <v>338</v>
      </c>
    </row>
    <row r="70" spans="1:18">
      <c r="A70" s="1" t="s">
        <v>1034</v>
      </c>
      <c r="B70" s="1" t="s">
        <v>665</v>
      </c>
      <c r="C70" s="1" t="s">
        <v>25</v>
      </c>
      <c r="D70" s="15" t="s">
        <v>37</v>
      </c>
      <c r="E70" s="26" t="s">
        <v>1035</v>
      </c>
      <c r="F70" s="26" t="s">
        <v>1036</v>
      </c>
      <c r="G70" s="26"/>
      <c r="H70" s="3"/>
      <c r="I70" s="36"/>
      <c r="J70" s="2"/>
      <c r="K70" s="28" t="s">
        <v>769</v>
      </c>
      <c r="L70" s="2"/>
      <c r="M70" s="2"/>
      <c r="N70" s="2"/>
      <c r="O70" s="2"/>
      <c r="P70" s="2"/>
      <c r="Q70" s="5"/>
      <c r="R70" s="15"/>
    </row>
    <row r="71" spans="1:18" ht="60">
      <c r="A71" s="1" t="s">
        <v>1037</v>
      </c>
      <c r="B71" s="1" t="s">
        <v>756</v>
      </c>
      <c r="C71" s="1" t="s">
        <v>25</v>
      </c>
      <c r="D71" s="15" t="s">
        <v>1038</v>
      </c>
      <c r="E71" s="26" t="s">
        <v>80</v>
      </c>
      <c r="F71" s="26" t="s">
        <v>336</v>
      </c>
      <c r="G71" s="26" t="s">
        <v>1039</v>
      </c>
      <c r="H71" s="3">
        <v>0.5</v>
      </c>
      <c r="I71" s="36">
        <v>55</v>
      </c>
      <c r="J71" s="2">
        <v>140</v>
      </c>
      <c r="K71" s="2">
        <v>145</v>
      </c>
      <c r="L71" s="2">
        <v>52</v>
      </c>
      <c r="M71" s="2">
        <v>14</v>
      </c>
      <c r="N71" s="2">
        <v>24</v>
      </c>
      <c r="O71" s="2">
        <f>K71-L71-M71-N71</f>
        <v>55</v>
      </c>
      <c r="P71" s="2">
        <f>K71-N71</f>
        <v>121</v>
      </c>
      <c r="Q71" s="5">
        <f>N71/P71</f>
        <v>0.19834710743801653</v>
      </c>
      <c r="R71" s="15" t="s">
        <v>338</v>
      </c>
    </row>
    <row r="72" spans="1:18" ht="30">
      <c r="A72" s="1" t="s">
        <v>1040</v>
      </c>
      <c r="B72" s="1" t="s">
        <v>738</v>
      </c>
      <c r="C72" s="1" t="s">
        <v>25</v>
      </c>
      <c r="D72" s="43" t="s">
        <v>1041</v>
      </c>
      <c r="E72" s="26" t="s">
        <v>1042</v>
      </c>
      <c r="F72" s="26" t="s">
        <v>28</v>
      </c>
      <c r="G72" s="26" t="s">
        <v>1043</v>
      </c>
      <c r="H72" s="3" t="s">
        <v>1044</v>
      </c>
      <c r="I72" s="36" t="s">
        <v>1045</v>
      </c>
      <c r="J72" s="2">
        <v>634</v>
      </c>
      <c r="K72" s="28" t="s">
        <v>769</v>
      </c>
      <c r="L72" s="2"/>
      <c r="M72" s="2"/>
      <c r="N72" s="2"/>
      <c r="O72" s="2"/>
      <c r="P72" s="2"/>
      <c r="Q72" s="5"/>
      <c r="R72" s="15"/>
    </row>
    <row r="73" spans="1:18" ht="60">
      <c r="A73" s="1" t="s">
        <v>1046</v>
      </c>
      <c r="B73" s="1" t="s">
        <v>234</v>
      </c>
      <c r="C73" s="1" t="s">
        <v>25</v>
      </c>
      <c r="D73" s="15" t="s">
        <v>1047</v>
      </c>
      <c r="E73" s="26" t="s">
        <v>426</v>
      </c>
      <c r="F73" s="26" t="s">
        <v>336</v>
      </c>
      <c r="G73" s="26" t="s">
        <v>1048</v>
      </c>
      <c r="H73" s="3">
        <v>0.2</v>
      </c>
      <c r="I73" s="36">
        <v>70</v>
      </c>
      <c r="J73" s="2">
        <v>69</v>
      </c>
      <c r="K73" s="28" t="s">
        <v>769</v>
      </c>
      <c r="L73" s="2"/>
      <c r="M73" s="2"/>
      <c r="N73" s="2"/>
      <c r="O73" s="2"/>
      <c r="P73" s="2"/>
      <c r="Q73" s="5"/>
      <c r="R73" s="15" t="s">
        <v>338</v>
      </c>
    </row>
    <row r="74" spans="1:18">
      <c r="A74" s="1" t="s">
        <v>1049</v>
      </c>
      <c r="B74" s="1" t="s">
        <v>1050</v>
      </c>
      <c r="C74" s="1" t="s">
        <v>1051</v>
      </c>
      <c r="D74" s="15" t="s">
        <v>1052</v>
      </c>
      <c r="E74" s="26" t="s">
        <v>80</v>
      </c>
      <c r="F74" s="26" t="s">
        <v>28</v>
      </c>
      <c r="G74" s="40">
        <v>37348</v>
      </c>
      <c r="H74" s="3">
        <v>0.93</v>
      </c>
      <c r="I74" s="36">
        <v>85</v>
      </c>
      <c r="J74" s="2" t="s">
        <v>486</v>
      </c>
      <c r="K74" s="28" t="s">
        <v>769</v>
      </c>
      <c r="L74" s="2"/>
      <c r="M74" s="2"/>
      <c r="N74" s="2"/>
      <c r="O74" s="2"/>
      <c r="P74" s="2"/>
      <c r="Q74" s="5"/>
      <c r="R74" s="15"/>
    </row>
    <row r="75" spans="1:18" ht="60">
      <c r="A75" s="1" t="s">
        <v>1053</v>
      </c>
      <c r="B75" s="1" t="s">
        <v>186</v>
      </c>
      <c r="C75" s="1" t="s">
        <v>25</v>
      </c>
      <c r="D75" s="15" t="s">
        <v>1054</v>
      </c>
      <c r="E75" s="26" t="s">
        <v>426</v>
      </c>
      <c r="F75" s="26" t="s">
        <v>28</v>
      </c>
      <c r="G75" s="40">
        <v>37348</v>
      </c>
      <c r="H75" s="3">
        <v>0.06</v>
      </c>
      <c r="I75" s="36">
        <v>75</v>
      </c>
      <c r="J75" s="2">
        <v>72</v>
      </c>
      <c r="K75" s="2">
        <v>145</v>
      </c>
      <c r="L75" s="2">
        <v>32</v>
      </c>
      <c r="M75" s="2">
        <v>14</v>
      </c>
      <c r="N75" s="2">
        <v>24</v>
      </c>
      <c r="O75" s="2">
        <f>K75-L75-M75-N75</f>
        <v>75</v>
      </c>
      <c r="P75" s="2">
        <f>K75-N75</f>
        <v>121</v>
      </c>
      <c r="Q75" s="5">
        <f>N75/P75</f>
        <v>0.19834710743801653</v>
      </c>
      <c r="R75" s="15" t="s">
        <v>338</v>
      </c>
    </row>
    <row r="76" spans="1:18" ht="60">
      <c r="A76" s="1" t="s">
        <v>1055</v>
      </c>
      <c r="B76" s="1" t="s">
        <v>774</v>
      </c>
      <c r="C76" s="1" t="s">
        <v>25</v>
      </c>
      <c r="D76" s="15" t="s">
        <v>37</v>
      </c>
      <c r="E76" s="26" t="s">
        <v>80</v>
      </c>
      <c r="F76" s="26" t="s">
        <v>68</v>
      </c>
      <c r="G76" s="26" t="s">
        <v>1056</v>
      </c>
      <c r="H76" s="3">
        <v>0.09</v>
      </c>
      <c r="I76" s="36">
        <v>60</v>
      </c>
      <c r="J76" s="2">
        <v>120</v>
      </c>
      <c r="K76" s="2">
        <v>170</v>
      </c>
      <c r="L76" s="2">
        <v>66</v>
      </c>
      <c r="M76" s="2">
        <v>16</v>
      </c>
      <c r="N76" s="2">
        <v>28</v>
      </c>
      <c r="O76" s="2">
        <f>K76-L76-M76-N76</f>
        <v>60</v>
      </c>
      <c r="P76" s="2">
        <f>K76-N76</f>
        <v>142</v>
      </c>
      <c r="Q76" s="5">
        <f>N76/P76</f>
        <v>0.19718309859154928</v>
      </c>
      <c r="R76" s="15" t="s">
        <v>338</v>
      </c>
    </row>
    <row r="77" spans="1:18">
      <c r="A77" s="1" t="s">
        <v>1057</v>
      </c>
      <c r="B77" s="1" t="s">
        <v>478</v>
      </c>
      <c r="C77" s="1" t="s">
        <v>25</v>
      </c>
      <c r="D77" s="15" t="s">
        <v>37</v>
      </c>
      <c r="E77" s="26" t="s">
        <v>570</v>
      </c>
      <c r="F77" s="26" t="s">
        <v>28</v>
      </c>
      <c r="G77" s="26"/>
      <c r="H77" s="3"/>
      <c r="I77" s="36"/>
      <c r="J77" s="2"/>
      <c r="K77" s="28" t="s">
        <v>769</v>
      </c>
      <c r="L77" s="2"/>
      <c r="M77" s="2"/>
      <c r="N77" s="2"/>
      <c r="O77" s="2"/>
      <c r="P77" s="2"/>
      <c r="Q77" s="5"/>
      <c r="R77" s="15"/>
    </row>
    <row r="78" spans="1:18">
      <c r="A78" s="1" t="s">
        <v>1058</v>
      </c>
      <c r="B78" s="1" t="s">
        <v>478</v>
      </c>
      <c r="C78" s="1" t="s">
        <v>25</v>
      </c>
      <c r="D78" s="15" t="s">
        <v>37</v>
      </c>
      <c r="E78" s="26" t="s">
        <v>570</v>
      </c>
      <c r="F78" s="26" t="s">
        <v>28</v>
      </c>
      <c r="G78" s="26"/>
      <c r="H78" s="3"/>
      <c r="I78" s="36"/>
      <c r="J78" s="2"/>
      <c r="K78" s="28" t="s">
        <v>769</v>
      </c>
      <c r="L78" s="2"/>
      <c r="M78" s="2"/>
      <c r="N78" s="2"/>
      <c r="O78" s="2"/>
      <c r="P78" s="2"/>
      <c r="Q78" s="5"/>
      <c r="R78" s="15"/>
    </row>
    <row r="79" spans="1:18" ht="60">
      <c r="A79" s="1" t="s">
        <v>1059</v>
      </c>
      <c r="B79" s="1" t="s">
        <v>137</v>
      </c>
      <c r="C79" s="1" t="s">
        <v>25</v>
      </c>
      <c r="D79" s="15" t="s">
        <v>1060</v>
      </c>
      <c r="E79" s="26" t="s">
        <v>561</v>
      </c>
      <c r="F79" s="26" t="s">
        <v>59</v>
      </c>
      <c r="G79" s="26" t="s">
        <v>1061</v>
      </c>
      <c r="H79" s="3">
        <v>0.12</v>
      </c>
      <c r="I79" s="36">
        <v>85</v>
      </c>
      <c r="J79" s="2">
        <v>113</v>
      </c>
      <c r="K79" s="2"/>
      <c r="L79" s="2"/>
      <c r="M79" s="2"/>
      <c r="N79" s="2"/>
      <c r="O79" s="2"/>
      <c r="P79" s="2"/>
      <c r="Q79" s="5"/>
      <c r="R79" s="15" t="s">
        <v>338</v>
      </c>
    </row>
    <row r="80" spans="1:18" ht="60">
      <c r="A80" s="1" t="s">
        <v>1062</v>
      </c>
      <c r="B80" s="1" t="s">
        <v>1063</v>
      </c>
      <c r="C80" s="1" t="s">
        <v>1051</v>
      </c>
      <c r="D80" s="15" t="s">
        <v>335</v>
      </c>
      <c r="E80" s="26" t="s">
        <v>171</v>
      </c>
      <c r="F80" s="26" t="s">
        <v>28</v>
      </c>
      <c r="G80" s="26" t="s">
        <v>243</v>
      </c>
      <c r="H80" s="3">
        <v>0.33</v>
      </c>
      <c r="I80" s="36">
        <v>45</v>
      </c>
      <c r="J80" s="2">
        <v>85</v>
      </c>
      <c r="K80" s="2">
        <v>120</v>
      </c>
      <c r="L80" s="2">
        <v>28</v>
      </c>
      <c r="M80" s="2">
        <v>17</v>
      </c>
      <c r="N80" s="2">
        <v>20</v>
      </c>
      <c r="O80" s="2">
        <f>K80-L80-M80-N80</f>
        <v>55</v>
      </c>
      <c r="P80" s="2">
        <f>K80-N80</f>
        <v>100</v>
      </c>
      <c r="Q80" s="5">
        <f>N80/P80</f>
        <v>0.2</v>
      </c>
      <c r="R80" s="15" t="s">
        <v>338</v>
      </c>
    </row>
    <row r="81" spans="1:18" ht="60">
      <c r="A81" s="1" t="s">
        <v>1064</v>
      </c>
      <c r="B81" s="1" t="s">
        <v>455</v>
      </c>
      <c r="C81" s="1" t="s">
        <v>25</v>
      </c>
      <c r="D81" s="43" t="s">
        <v>335</v>
      </c>
      <c r="E81" s="26" t="s">
        <v>80</v>
      </c>
      <c r="F81" s="26" t="s">
        <v>28</v>
      </c>
      <c r="G81" s="26" t="s">
        <v>1065</v>
      </c>
      <c r="H81" s="3">
        <v>2.88</v>
      </c>
      <c r="I81" s="36">
        <v>513</v>
      </c>
      <c r="J81" s="2">
        <v>490</v>
      </c>
      <c r="K81" s="2">
        <v>875</v>
      </c>
      <c r="L81" s="2">
        <v>161</v>
      </c>
      <c r="M81" s="2">
        <v>61</v>
      </c>
      <c r="N81" s="2">
        <v>140</v>
      </c>
      <c r="O81" s="2">
        <f>K81-L81-M81-N81</f>
        <v>513</v>
      </c>
      <c r="P81" s="2">
        <f>K81-N81</f>
        <v>735</v>
      </c>
      <c r="Q81" s="5">
        <f>N81/P81</f>
        <v>0.19047619047619047</v>
      </c>
      <c r="R81" s="15" t="s">
        <v>338</v>
      </c>
    </row>
    <row r="82" spans="1:18" ht="60">
      <c r="A82" s="1" t="s">
        <v>1066</v>
      </c>
      <c r="B82" s="1" t="s">
        <v>1067</v>
      </c>
      <c r="C82" s="1" t="s">
        <v>346</v>
      </c>
      <c r="D82" s="15" t="s">
        <v>1068</v>
      </c>
      <c r="E82" s="26" t="s">
        <v>80</v>
      </c>
      <c r="F82" s="26" t="s">
        <v>336</v>
      </c>
      <c r="G82" s="26" t="s">
        <v>1069</v>
      </c>
      <c r="H82" s="3">
        <v>0.77</v>
      </c>
      <c r="I82" s="36">
        <v>103</v>
      </c>
      <c r="J82" s="2">
        <v>176</v>
      </c>
      <c r="K82" s="2">
        <v>205</v>
      </c>
      <c r="L82" s="2">
        <v>40</v>
      </c>
      <c r="M82" s="2">
        <v>17</v>
      </c>
      <c r="N82" s="2">
        <v>45</v>
      </c>
      <c r="O82" s="2">
        <f>K82-L82-M82-N82</f>
        <v>103</v>
      </c>
      <c r="P82" s="2">
        <f>K82-N82</f>
        <v>160</v>
      </c>
      <c r="Q82" s="5">
        <f>N82/P82</f>
        <v>0.28125</v>
      </c>
      <c r="R82" s="15" t="s">
        <v>338</v>
      </c>
    </row>
    <row r="83" spans="1:18" ht="30">
      <c r="A83" s="1" t="s">
        <v>1070</v>
      </c>
      <c r="B83" s="1" t="s">
        <v>1071</v>
      </c>
      <c r="C83" s="1" t="s">
        <v>1072</v>
      </c>
      <c r="D83" s="15" t="s">
        <v>231</v>
      </c>
      <c r="E83" s="26" t="s">
        <v>1073</v>
      </c>
      <c r="F83" s="26"/>
      <c r="G83" s="26"/>
      <c r="H83" s="3"/>
      <c r="I83" s="36"/>
      <c r="J83" s="2"/>
      <c r="K83" s="2"/>
      <c r="L83" s="2"/>
      <c r="M83" s="2"/>
      <c r="N83" s="2"/>
      <c r="O83" s="2"/>
      <c r="P83" s="2"/>
      <c r="Q83" s="5"/>
      <c r="R83" s="15"/>
    </row>
    <row r="84" spans="1:18" ht="60">
      <c r="A84" s="1" t="s">
        <v>570</v>
      </c>
      <c r="B84" s="1" t="s">
        <v>990</v>
      </c>
      <c r="C84" s="1" t="s">
        <v>346</v>
      </c>
      <c r="D84" s="15" t="s">
        <v>231</v>
      </c>
      <c r="E84" s="26" t="s">
        <v>1074</v>
      </c>
      <c r="F84" s="26" t="s">
        <v>59</v>
      </c>
      <c r="G84" s="26"/>
      <c r="H84" s="3"/>
      <c r="I84" s="36">
        <v>270</v>
      </c>
      <c r="J84" s="2">
        <v>305</v>
      </c>
      <c r="K84" s="2">
        <v>405</v>
      </c>
      <c r="L84" s="2">
        <v>0</v>
      </c>
      <c r="M84" s="2"/>
      <c r="N84" s="2"/>
      <c r="O84" s="2"/>
      <c r="P84" s="2"/>
      <c r="Q84" s="5"/>
      <c r="R84" s="15" t="s">
        <v>338</v>
      </c>
    </row>
    <row r="85" spans="1:18" ht="45">
      <c r="A85" s="1" t="s">
        <v>1075</v>
      </c>
      <c r="B85" s="1" t="s">
        <v>294</v>
      </c>
      <c r="C85" s="1" t="s">
        <v>25</v>
      </c>
      <c r="D85" s="15" t="s">
        <v>1076</v>
      </c>
      <c r="E85" s="26" t="s">
        <v>1077</v>
      </c>
      <c r="F85" s="26" t="s">
        <v>28</v>
      </c>
      <c r="G85" s="26" t="s">
        <v>1078</v>
      </c>
      <c r="H85" s="3"/>
      <c r="I85" s="36"/>
      <c r="J85" s="2"/>
      <c r="K85" s="2"/>
      <c r="L85" s="2"/>
      <c r="M85" s="2"/>
      <c r="N85" s="2"/>
      <c r="O85" s="2"/>
      <c r="P85" s="2"/>
      <c r="Q85" s="5"/>
      <c r="R85" s="15" t="s">
        <v>1079</v>
      </c>
    </row>
    <row r="86" spans="1:18" ht="60">
      <c r="A86" s="1" t="s">
        <v>1080</v>
      </c>
      <c r="B86" s="1" t="s">
        <v>1081</v>
      </c>
      <c r="C86" s="1" t="s">
        <v>25</v>
      </c>
      <c r="D86" s="15" t="s">
        <v>231</v>
      </c>
      <c r="E86" s="26" t="s">
        <v>426</v>
      </c>
      <c r="F86" s="26" t="s">
        <v>68</v>
      </c>
      <c r="G86" s="40">
        <v>152825</v>
      </c>
      <c r="H86" s="3">
        <v>1.1000000000000001</v>
      </c>
      <c r="I86" s="36">
        <v>85</v>
      </c>
      <c r="J86" s="2">
        <v>115</v>
      </c>
      <c r="K86" s="2">
        <v>175</v>
      </c>
      <c r="L86" s="2">
        <v>47</v>
      </c>
      <c r="M86" s="2">
        <v>15</v>
      </c>
      <c r="N86" s="2">
        <v>28</v>
      </c>
      <c r="O86" s="2">
        <f>K86-L86-M86-N86</f>
        <v>85</v>
      </c>
      <c r="P86" s="2">
        <f>K86-N86</f>
        <v>147</v>
      </c>
      <c r="Q86" s="5">
        <f>N86/P86</f>
        <v>0.19047619047619047</v>
      </c>
      <c r="R86" s="15" t="s">
        <v>338</v>
      </c>
    </row>
    <row r="87" spans="1:18" ht="60">
      <c r="A87" s="1" t="s">
        <v>1082</v>
      </c>
      <c r="B87" s="1" t="s">
        <v>756</v>
      </c>
      <c r="C87" s="1" t="s">
        <v>25</v>
      </c>
      <c r="D87" s="15" t="s">
        <v>231</v>
      </c>
      <c r="E87" s="26" t="s">
        <v>426</v>
      </c>
      <c r="F87" s="26" t="s">
        <v>68</v>
      </c>
      <c r="G87" s="26" t="s">
        <v>1083</v>
      </c>
      <c r="H87" s="3">
        <v>0.3</v>
      </c>
      <c r="I87" s="36">
        <v>80</v>
      </c>
      <c r="J87" s="2">
        <v>104</v>
      </c>
      <c r="K87" s="2">
        <v>150</v>
      </c>
      <c r="L87" s="2">
        <v>32</v>
      </c>
      <c r="M87" s="2">
        <v>14</v>
      </c>
      <c r="N87" s="2">
        <v>24</v>
      </c>
      <c r="O87" s="2">
        <f>K87-L87-M87-N87</f>
        <v>80</v>
      </c>
      <c r="P87" s="2">
        <f>K87-N87</f>
        <v>126</v>
      </c>
      <c r="Q87" s="5">
        <f>N87/P87</f>
        <v>0.19047619047619047</v>
      </c>
      <c r="R87" s="15" t="s">
        <v>338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Hollis</dc:creator>
  <cp:keywords/>
  <dc:description/>
  <cp:lastModifiedBy>David Hollis</cp:lastModifiedBy>
  <cp:revision/>
  <dcterms:created xsi:type="dcterms:W3CDTF">2011-05-26T18:31:38Z</dcterms:created>
  <dcterms:modified xsi:type="dcterms:W3CDTF">2021-03-22T11:29:32Z</dcterms:modified>
  <cp:category/>
  <cp:contentStatus/>
</cp:coreProperties>
</file>